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ea3c37a6fd2f3da1/Documentos/"/>
    </mc:Choice>
  </mc:AlternateContent>
  <xr:revisionPtr revIDLastSave="1" documentId="8_{33C2B223-0602-460A-9FC5-16FA84C00C22}" xr6:coauthVersionLast="47" xr6:coauthVersionMax="47" xr10:uidLastSave="{6AC1A335-E7D2-42AA-B839-14D4FA4FFFF1}"/>
  <bookViews>
    <workbookView xWindow="-120" yWindow="-120" windowWidth="29040" windowHeight="15720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1" l="1"/>
  <c r="G48" i="1"/>
  <c r="G49" i="1" s="1"/>
  <c r="F13" i="1" s="1"/>
  <c r="H13" i="1" s="1"/>
  <c r="E48" i="1"/>
  <c r="E49" i="1" s="1"/>
  <c r="F12" i="1" s="1"/>
  <c r="H12" i="1" s="1"/>
  <c r="H14" i="1" l="1"/>
  <c r="H16" i="1" l="1"/>
  <c r="G19" i="1" s="1"/>
  <c r="G20" i="1" l="1"/>
  <c r="I19" i="1"/>
  <c r="G21" i="1" l="1"/>
  <c r="I20" i="1"/>
  <c r="I21" i="1" l="1"/>
  <c r="G22" i="1"/>
  <c r="G23" i="1" l="1"/>
  <c r="I22" i="1"/>
  <c r="G24" i="1" l="1"/>
  <c r="I23" i="1"/>
  <c r="G25" i="1" l="1"/>
  <c r="I24" i="1"/>
  <c r="G26" i="1" l="1"/>
  <c r="I25" i="1"/>
  <c r="G27" i="1" l="1"/>
  <c r="I26" i="1"/>
  <c r="G28" i="1" l="1"/>
  <c r="I27" i="1"/>
  <c r="G29" i="1" l="1"/>
  <c r="I29" i="1" s="1"/>
  <c r="I28" i="1"/>
</calcChain>
</file>

<file path=xl/sharedStrings.xml><?xml version="1.0" encoding="utf-8"?>
<sst xmlns="http://schemas.openxmlformats.org/spreadsheetml/2006/main" count="36" uniqueCount="34">
  <si>
    <t>TOTAL</t>
  </si>
  <si>
    <t>Kg</t>
  </si>
  <si>
    <t>R$/Kg</t>
  </si>
  <si>
    <t>Milho Moído</t>
  </si>
  <si>
    <t>Custo R$/Kg Ração</t>
  </si>
  <si>
    <t>Ingredientes</t>
  </si>
  <si>
    <t>Farelo de Soja</t>
  </si>
  <si>
    <t>Núcleo Único Suinos</t>
  </si>
  <si>
    <t>TOTAL KG</t>
  </si>
  <si>
    <t>SUGESTÃO DE FORMULAÇÃO</t>
  </si>
  <si>
    <t>Gestação</t>
  </si>
  <si>
    <t>Lactação</t>
  </si>
  <si>
    <t>Farelo de Trigo</t>
  </si>
  <si>
    <t>Açucar</t>
  </si>
  <si>
    <t>Ração</t>
  </si>
  <si>
    <t>Ração Gestação</t>
  </si>
  <si>
    <t>Ração Lactação</t>
  </si>
  <si>
    <t>TOTAIS DA RAÇÃO</t>
  </si>
  <si>
    <t>Custo do leitão ao nascer (parto)</t>
  </si>
  <si>
    <t>Custo do suíno aos 7 dias idade</t>
  </si>
  <si>
    <t>Custo do suíno aos 21 dias de idade</t>
  </si>
  <si>
    <t>Custo do suíno aos 38 dias de idade</t>
  </si>
  <si>
    <t>Custo do suíno aos 49 dias de idade</t>
  </si>
  <si>
    <t>Custo do suíno aos 63 dias de idade</t>
  </si>
  <si>
    <t>Custo do suíno aos 70 dias de idade</t>
  </si>
  <si>
    <t>Custo do suíno aos 91 dias de idade</t>
  </si>
  <si>
    <t>Custo do suíno aos 112 dias de idade</t>
  </si>
  <si>
    <t>Custo do suíno aos 133 dias de idade</t>
  </si>
  <si>
    <t>Custo do suíno aos 147 dias de idade (Abate)</t>
  </si>
  <si>
    <t>R$</t>
  </si>
  <si>
    <t>Peso/Kg</t>
  </si>
  <si>
    <t>OUTRAS DESPESAS</t>
  </si>
  <si>
    <t>CUSTO DO LEITÃO NO DIA DO PARTO</t>
  </si>
  <si>
    <t>RAÇÕES REPRODUÇÃO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</si>
</sst>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\ #,##0.00"/>
    <numFmt numFmtId="165" formatCode="&quot;R$&quot;\ #,##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" fillId="2" borderId="1" xfId="0" applyFont="1" applyFill="1" applyBorder="1" applyAlignment="1" applyProtection="1">
      <alignment horizontal="center"/>
      <protection hidden="1"/>
    </xf>
    <xf numFmtId="2" fontId="0" fillId="0" borderId="8" xfId="0" applyNumberFormat="1" applyBorder="1" applyAlignment="1" applyProtection="1">
      <alignment horizontal="center"/>
      <protection hidden="1"/>
    </xf>
    <xf numFmtId="0" fontId="0" fillId="0" borderId="19" xfId="0" applyBorder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0" fillId="0" borderId="22" xfId="0" applyBorder="1" applyProtection="1">
      <protection hidden="1"/>
    </xf>
    <xf numFmtId="164" fontId="0" fillId="0" borderId="19" xfId="0" applyNumberFormat="1" applyBorder="1" applyAlignment="1" applyProtection="1">
      <alignment horizontal="center"/>
      <protection hidden="1"/>
    </xf>
    <xf numFmtId="0" fontId="0" fillId="0" borderId="24" xfId="0" applyBorder="1" applyProtection="1">
      <protection hidden="1"/>
    </xf>
    <xf numFmtId="0" fontId="0" fillId="0" borderId="21" xfId="0" applyBorder="1" applyProtection="1">
      <protection hidden="1"/>
    </xf>
    <xf numFmtId="0" fontId="0" fillId="0" borderId="20" xfId="0" applyBorder="1" applyProtection="1">
      <protection hidden="1"/>
    </xf>
    <xf numFmtId="0" fontId="0" fillId="0" borderId="23" xfId="0" applyBorder="1" applyProtection="1">
      <protection hidden="1"/>
    </xf>
    <xf numFmtId="0" fontId="0" fillId="0" borderId="25" xfId="0" applyBorder="1" applyProtection="1">
      <protection hidden="1"/>
    </xf>
    <xf numFmtId="164" fontId="0" fillId="0" borderId="26" xfId="0" applyNumberFormat="1" applyBorder="1" applyAlignment="1" applyProtection="1">
      <alignment horizontal="center"/>
      <protection hidden="1"/>
    </xf>
    <xf numFmtId="164" fontId="0" fillId="0" borderId="27" xfId="0" applyNumberFormat="1" applyBorder="1" applyAlignment="1" applyProtection="1">
      <alignment horizontal="center"/>
      <protection hidden="1"/>
    </xf>
    <xf numFmtId="2" fontId="0" fillId="0" borderId="26" xfId="0" applyNumberFormat="1" applyBorder="1" applyAlignment="1" applyProtection="1">
      <alignment horizontal="center"/>
      <protection hidden="1"/>
    </xf>
    <xf numFmtId="2" fontId="0" fillId="0" borderId="27" xfId="0" applyNumberFormat="1" applyBorder="1" applyAlignment="1" applyProtection="1">
      <alignment horizontal="center"/>
      <protection hidden="1"/>
    </xf>
    <xf numFmtId="0" fontId="1" fillId="3" borderId="9" xfId="0" applyFont="1" applyFill="1" applyBorder="1" applyAlignment="1" applyProtection="1">
      <alignment horizontal="center"/>
      <protection hidden="1"/>
    </xf>
    <xf numFmtId="0" fontId="1" fillId="3" borderId="2" xfId="0" applyFont="1" applyFill="1" applyBorder="1" applyProtection="1">
      <protection hidden="1"/>
    </xf>
    <xf numFmtId="0" fontId="1" fillId="3" borderId="3" xfId="0" applyFont="1" applyFill="1" applyBorder="1" applyProtection="1">
      <protection hidden="1"/>
    </xf>
    <xf numFmtId="0" fontId="1" fillId="3" borderId="4" xfId="0" applyFont="1" applyFill="1" applyBorder="1" applyProtection="1">
      <protection hidden="1"/>
    </xf>
    <xf numFmtId="2" fontId="1" fillId="3" borderId="1" xfId="0" applyNumberFormat="1" applyFont="1" applyFill="1" applyBorder="1" applyAlignment="1" applyProtection="1">
      <alignment horizontal="center"/>
      <protection hidden="1"/>
    </xf>
    <xf numFmtId="164" fontId="1" fillId="3" borderId="1" xfId="0" applyNumberFormat="1" applyFont="1" applyFill="1" applyBorder="1" applyAlignment="1" applyProtection="1">
      <alignment horizontal="center"/>
      <protection hidden="1"/>
    </xf>
    <xf numFmtId="0" fontId="0" fillId="0" borderId="18" xfId="0" applyBorder="1" applyProtection="1">
      <protection hidden="1"/>
    </xf>
    <xf numFmtId="0" fontId="0" fillId="0" borderId="19" xfId="0" applyBorder="1" applyProtection="1">
      <protection hidden="1"/>
    </xf>
    <xf numFmtId="0" fontId="0" fillId="0" borderId="30" xfId="0" applyBorder="1" applyProtection="1">
      <protection hidden="1"/>
    </xf>
    <xf numFmtId="0" fontId="0" fillId="0" borderId="31" xfId="0" applyBorder="1" applyProtection="1">
      <protection hidden="1"/>
    </xf>
    <xf numFmtId="0" fontId="1" fillId="0" borderId="8" xfId="0" applyFont="1" applyBorder="1" applyProtection="1">
      <protection hidden="1"/>
    </xf>
    <xf numFmtId="165" fontId="1" fillId="4" borderId="10" xfId="0" applyNumberFormat="1" applyFont="1" applyFill="1" applyBorder="1" applyAlignment="1" applyProtection="1">
      <alignment horizontal="center"/>
      <protection locked="0"/>
    </xf>
    <xf numFmtId="165" fontId="1" fillId="4" borderId="8" xfId="0" applyNumberFormat="1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center"/>
      <protection hidden="1"/>
    </xf>
    <xf numFmtId="0" fontId="2" fillId="5" borderId="18" xfId="0" applyFont="1" applyFill="1" applyBorder="1" applyProtection="1">
      <protection hidden="1"/>
    </xf>
    <xf numFmtId="0" fontId="1" fillId="5" borderId="22" xfId="0" applyFont="1" applyFill="1" applyBorder="1" applyProtection="1">
      <protection hidden="1"/>
    </xf>
    <xf numFmtId="0" fontId="1" fillId="5" borderId="19" xfId="0" applyFont="1" applyFill="1" applyBorder="1" applyAlignment="1" applyProtection="1">
      <alignment horizontal="center"/>
      <protection hidden="1"/>
    </xf>
    <xf numFmtId="164" fontId="1" fillId="5" borderId="19" xfId="0" applyNumberFormat="1" applyFont="1" applyFill="1" applyBorder="1" applyAlignment="1" applyProtection="1">
      <alignment horizontal="center"/>
      <protection hidden="1"/>
    </xf>
    <xf numFmtId="2" fontId="1" fillId="5" borderId="8" xfId="0" applyNumberFormat="1" applyFont="1" applyFill="1" applyBorder="1" applyAlignment="1" applyProtection="1">
      <alignment horizontal="center"/>
      <protection hidden="1"/>
    </xf>
    <xf numFmtId="0" fontId="1" fillId="6" borderId="30" xfId="0" applyFont="1" applyFill="1" applyBorder="1" applyProtection="1">
      <protection hidden="1"/>
    </xf>
    <xf numFmtId="0" fontId="1" fillId="6" borderId="0" xfId="0" applyFont="1" applyFill="1" applyProtection="1">
      <protection hidden="1"/>
    </xf>
    <xf numFmtId="0" fontId="1" fillId="6" borderId="31" xfId="0" applyFont="1" applyFill="1" applyBorder="1" applyProtection="1">
      <protection hidden="1"/>
    </xf>
    <xf numFmtId="164" fontId="1" fillId="6" borderId="19" xfId="0" applyNumberFormat="1" applyFont="1" applyFill="1" applyBorder="1" applyAlignment="1" applyProtection="1">
      <alignment horizontal="center"/>
      <protection hidden="1"/>
    </xf>
    <xf numFmtId="2" fontId="1" fillId="6" borderId="8" xfId="0" applyNumberFormat="1" applyFont="1" applyFill="1" applyBorder="1" applyAlignment="1" applyProtection="1">
      <alignment horizontal="center"/>
      <protection hidden="1"/>
    </xf>
    <xf numFmtId="0" fontId="1" fillId="3" borderId="18" xfId="0" applyFont="1" applyFill="1" applyBorder="1" applyProtection="1">
      <protection hidden="1"/>
    </xf>
    <xf numFmtId="0" fontId="1" fillId="3" borderId="22" xfId="0" applyFont="1" applyFill="1" applyBorder="1" applyProtection="1">
      <protection hidden="1"/>
    </xf>
    <xf numFmtId="0" fontId="1" fillId="3" borderId="19" xfId="0" applyFont="1" applyFill="1" applyBorder="1" applyProtection="1">
      <protection hidden="1"/>
    </xf>
    <xf numFmtId="164" fontId="1" fillId="3" borderId="19" xfId="0" applyNumberFormat="1" applyFont="1" applyFill="1" applyBorder="1" applyAlignment="1" applyProtection="1">
      <alignment horizontal="center"/>
      <protection hidden="1"/>
    </xf>
    <xf numFmtId="2" fontId="1" fillId="3" borderId="8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20" xfId="0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3" borderId="28" xfId="0" applyFont="1" applyFill="1" applyBorder="1" applyAlignment="1" applyProtection="1">
      <alignment horizontal="center"/>
      <protection hidden="1"/>
    </xf>
    <xf numFmtId="0" fontId="1" fillId="3" borderId="29" xfId="0" applyFont="1" applyFill="1" applyBorder="1" applyAlignment="1" applyProtection="1">
      <alignment horizontal="center"/>
      <protection hidden="1"/>
    </xf>
    <xf numFmtId="165" fontId="0" fillId="0" borderId="21" xfId="0" applyNumberFormat="1" applyBorder="1" applyAlignment="1" applyProtection="1">
      <alignment horizontal="center"/>
      <protection hidden="1"/>
    </xf>
    <xf numFmtId="165" fontId="0" fillId="0" borderId="20" xfId="0" applyNumberFormat="1" applyBorder="1" applyAlignment="1" applyProtection="1">
      <alignment horizontal="center"/>
      <protection hidden="1"/>
    </xf>
    <xf numFmtId="165" fontId="0" fillId="0" borderId="23" xfId="0" applyNumberFormat="1" applyBorder="1" applyAlignment="1" applyProtection="1">
      <alignment horizontal="center"/>
      <protection hidden="1"/>
    </xf>
    <xf numFmtId="165" fontId="0" fillId="0" borderId="25" xfId="0" applyNumberFormat="1" applyBorder="1" applyAlignment="1" applyProtection="1">
      <alignment horizontal="center"/>
      <protection hidden="1"/>
    </xf>
    <xf numFmtId="0" fontId="1" fillId="3" borderId="6" xfId="0" applyFont="1" applyFill="1" applyBorder="1" applyAlignment="1" applyProtection="1">
      <alignment horizontal="center"/>
      <protection hidden="1"/>
    </xf>
    <xf numFmtId="2" fontId="1" fillId="3" borderId="5" xfId="0" applyNumberFormat="1" applyFont="1" applyFill="1" applyBorder="1" applyAlignment="1" applyProtection="1">
      <alignment horizontal="center"/>
      <protection hidden="1"/>
    </xf>
    <xf numFmtId="2" fontId="1" fillId="3" borderId="6" xfId="0" applyNumberFormat="1" applyFont="1" applyFill="1" applyBorder="1" applyAlignment="1" applyProtection="1">
      <alignment horizontal="center"/>
      <protection hidden="1"/>
    </xf>
    <xf numFmtId="2" fontId="1" fillId="3" borderId="7" xfId="0" applyNumberFormat="1" applyFont="1" applyFill="1" applyBorder="1" applyAlignment="1" applyProtection="1">
      <alignment horizontal="center"/>
      <protection hidden="1"/>
    </xf>
    <xf numFmtId="0" fontId="1" fillId="2" borderId="5" xfId="0" applyFont="1" applyFill="1" applyBorder="1" applyAlignment="1" applyProtection="1">
      <alignment horizontal="center"/>
      <protection hidden="1"/>
    </xf>
    <xf numFmtId="0" fontId="1" fillId="2" borderId="6" xfId="0" applyFont="1" applyFill="1" applyBorder="1" applyAlignment="1" applyProtection="1">
      <alignment horizontal="center"/>
      <protection hidden="1"/>
    </xf>
    <xf numFmtId="0" fontId="1" fillId="2" borderId="7" xfId="0" applyFont="1" applyFill="1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left"/>
      <protection hidden="1"/>
    </xf>
    <xf numFmtId="0" fontId="0" fillId="0" borderId="8" xfId="0" applyBorder="1" applyAlignment="1" applyProtection="1">
      <alignment horizontal="left"/>
      <protection hidden="1"/>
    </xf>
    <xf numFmtId="0" fontId="0" fillId="0" borderId="11" xfId="0" applyBorder="1" applyAlignment="1" applyProtection="1">
      <alignment horizontal="left"/>
      <protection hidden="1"/>
    </xf>
    <xf numFmtId="0" fontId="0" fillId="0" borderId="10" xfId="0" applyBorder="1" applyAlignment="1" applyProtection="1">
      <alignment horizontal="left"/>
      <protection hidden="1"/>
    </xf>
    <xf numFmtId="0" fontId="1" fillId="2" borderId="5" xfId="0" applyFont="1" applyFill="1" applyBorder="1" applyAlignment="1" applyProtection="1">
      <alignment horizontal="left"/>
      <protection hidden="1"/>
    </xf>
    <xf numFmtId="0" fontId="1" fillId="2" borderId="6" xfId="0" applyFont="1" applyFill="1" applyBorder="1" applyAlignment="1" applyProtection="1">
      <alignment horizontal="left"/>
      <protection hidden="1"/>
    </xf>
    <xf numFmtId="0" fontId="0" fillId="0" borderId="8" xfId="0" applyBorder="1" applyAlignment="1" applyProtection="1">
      <alignment horizontal="center"/>
      <protection hidden="1"/>
    </xf>
    <xf numFmtId="0" fontId="1" fillId="2" borderId="16" xfId="0" applyFont="1" applyFill="1" applyBorder="1" applyAlignment="1" applyProtection="1">
      <alignment horizontal="center"/>
      <protection hidden="1"/>
    </xf>
    <xf numFmtId="0" fontId="0" fillId="0" borderId="10" xfId="0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0" fillId="0" borderId="19" xfId="0" applyBorder="1" applyAlignment="1" applyProtection="1">
      <alignment horizontal="center"/>
      <protection hidden="1"/>
    </xf>
    <xf numFmtId="0" fontId="0" fillId="2" borderId="5" xfId="0" applyFill="1" applyBorder="1" applyAlignment="1" applyProtection="1">
      <alignment horizontal="left"/>
      <protection hidden="1"/>
    </xf>
    <xf numFmtId="0" fontId="0" fillId="2" borderId="6" xfId="0" applyFill="1" applyBorder="1" applyAlignment="1" applyProtection="1">
      <alignment horizontal="left"/>
      <protection hidden="1"/>
    </xf>
    <xf numFmtId="165" fontId="1" fillId="2" borderId="5" xfId="0" applyNumberFormat="1" applyFont="1" applyFill="1" applyBorder="1" applyAlignment="1" applyProtection="1">
      <alignment horizontal="center"/>
      <protection hidden="1"/>
    </xf>
    <xf numFmtId="165" fontId="1" fillId="2" borderId="7" xfId="0" applyNumberFormat="1" applyFont="1" applyFill="1" applyBorder="1" applyAlignment="1" applyProtection="1">
      <alignment horizontal="center"/>
      <protection hidden="1"/>
    </xf>
    <xf numFmtId="165" fontId="1" fillId="2" borderId="6" xfId="0" applyNumberFormat="1" applyFont="1" applyFill="1" applyBorder="1" applyAlignment="1" applyProtection="1">
      <alignment horizontal="center"/>
      <protection hidden="1"/>
    </xf>
    <xf numFmtId="0" fontId="1" fillId="2" borderId="17" xfId="0" applyFont="1" applyFill="1" applyBorder="1" applyAlignment="1" applyProtection="1">
      <alignment horizontal="center"/>
      <protection hidden="1"/>
    </xf>
    <xf numFmtId="0" fontId="1" fillId="2" borderId="15" xfId="0" applyFont="1" applyFill="1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21" xfId="0" applyBorder="1" applyAlignment="1" applyProtection="1">
      <alignment horizontal="left"/>
      <protection hidden="1"/>
    </xf>
    <xf numFmtId="0" fontId="0" fillId="0" borderId="19" xfId="0" applyBorder="1" applyAlignment="1" applyProtection="1">
      <alignment horizontal="left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9</xdr:col>
      <xdr:colOff>152400</xdr:colOff>
      <xdr:row>4</xdr:row>
      <xdr:rowOff>57150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28575"/>
          <a:ext cx="54102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SUINOCULTURA</a:t>
          </a:r>
          <a:endParaRPr lang="pt-BR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Informativo Técnico 52</a:t>
          </a:r>
        </a:p>
        <a:p>
          <a:pPr algn="ctr"/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CUSTO DE PRODUÇÃO DE SUÍNOS</a:t>
          </a:r>
          <a:endParaRPr lang="pt-BR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 PARTO AO ABATE</a:t>
          </a:r>
          <a:r>
            <a:rPr lang="pt-BR" sz="1100" b="0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pt-BR" sz="1100"/>
        </a:p>
      </xdr:txBody>
    </xdr:sp>
    <xdr:clientData/>
  </xdr:twoCellAnchor>
  <xdr:twoCellAnchor editAs="oneCell">
    <xdr:from>
      <xdr:col>1</xdr:col>
      <xdr:colOff>47625</xdr:colOff>
      <xdr:row>49</xdr:row>
      <xdr:rowOff>47626</xdr:rowOff>
    </xdr:from>
    <xdr:to>
      <xdr:col>5</xdr:col>
      <xdr:colOff>309275</xdr:colOff>
      <xdr:row>66</xdr:row>
      <xdr:rowOff>47626</xdr:rowOff>
    </xdr:to>
    <xdr:pic>
      <xdr:nvPicPr>
        <xdr:cNvPr id="7" name="Imagem 6" descr="http://www.sossuinos.com.br/Imagem/telefone.bmp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724901"/>
          <a:ext cx="2938175" cy="323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8</xdr:row>
      <xdr:rowOff>19050</xdr:rowOff>
    </xdr:from>
    <xdr:to>
      <xdr:col>9</xdr:col>
      <xdr:colOff>133350</xdr:colOff>
      <xdr:row>9</xdr:row>
      <xdr:rowOff>133350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9050" y="1352550"/>
          <a:ext cx="5400675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Ração consumida pela mãe e pelo pai (matriz e reprodutor) para cada animal produzido.</a:t>
          </a:r>
          <a:endParaRPr lang="pt-BR" sz="1100"/>
        </a:p>
      </xdr:txBody>
    </xdr:sp>
    <xdr:clientData/>
  </xdr:twoCellAnchor>
  <xdr:twoCellAnchor>
    <xdr:from>
      <xdr:col>1</xdr:col>
      <xdr:colOff>47625</xdr:colOff>
      <xdr:row>29</xdr:row>
      <xdr:rowOff>76200</xdr:rowOff>
    </xdr:from>
    <xdr:to>
      <xdr:col>10</xdr:col>
      <xdr:colOff>476250</xdr:colOff>
      <xdr:row>36</xdr:row>
      <xdr:rowOff>104775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7625" y="5076825"/>
          <a:ext cx="6324600" cy="1362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Estes custos de produção são médios, para granjas de boa tecnologia produzindo acima de  28</a:t>
          </a:r>
          <a:r>
            <a:rPr lang="pt-BR" sz="1100" b="0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,0 cevados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por matriz por ano, com uma conversão alimentar de rebanho no máximo </a:t>
          </a:r>
          <a:r>
            <a:rPr lang="pt-BR" sz="1100" b="0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2,84 C.A,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reposição de plantel de 25% ao ano</a:t>
          </a: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*Estão incluídos ( ração, medicamentos/vacinas e mão de obra ), para granjas acima de 200 matrizes no estado de Goiás. (TODO</a:t>
          </a:r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 CUSTEIO DA GRANJA)</a:t>
          </a:r>
          <a:endParaRPr lang="pt-BR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Obs: 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 custo do animal  (R$), o peso vivo e o custo do Kg/vivo do animal produzido, e ver a relação Idade/Peso.</a:t>
          </a:r>
        </a:p>
        <a:p>
          <a:endParaRPr lang="pt-BR" sz="1100"/>
        </a:p>
      </xdr:txBody>
    </xdr:sp>
    <xdr:clientData/>
  </xdr:twoCellAnchor>
  <xdr:twoCellAnchor>
    <xdr:from>
      <xdr:col>1</xdr:col>
      <xdr:colOff>47625</xdr:colOff>
      <xdr:row>4</xdr:row>
      <xdr:rowOff>95250</xdr:rowOff>
    </xdr:from>
    <xdr:to>
      <xdr:col>9</xdr:col>
      <xdr:colOff>114300</xdr:colOff>
      <xdr:row>7</xdr:row>
      <xdr:rowOff>66675</xdr:rowOff>
    </xdr:to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7625" y="857250"/>
          <a:ext cx="5353050" cy="542925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/>
            <a:t>Modo</a:t>
          </a:r>
          <a:r>
            <a:rPr lang="pt-BR" sz="1100" b="1" baseline="0"/>
            <a:t> de Uso: Para ter os seus custos, preencha os preços de suas matérias-primas na Tabela de Sugestão de Formulação </a:t>
          </a:r>
          <a:r>
            <a:rPr lang="pt-BR" sz="1100" b="1" baseline="0">
              <a:solidFill>
                <a:srgbClr val="FF0000"/>
              </a:solidFill>
            </a:rPr>
            <a:t>(Campos em VERMELHO</a:t>
          </a:r>
          <a:r>
            <a:rPr lang="pt-BR" sz="1100" b="1" baseline="0"/>
            <a:t>)</a:t>
          </a:r>
          <a:endParaRPr lang="pt-BR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M49"/>
  <sheetViews>
    <sheetView showGridLines="0" tabSelected="1" zoomScaleNormal="100" workbookViewId="0">
      <selection activeCell="G21" sqref="G21"/>
    </sheetView>
  </sheetViews>
  <sheetFormatPr defaultColWidth="9.140625" defaultRowHeight="15" x14ac:dyDescent="0.25"/>
  <cols>
    <col min="1" max="1" width="9.140625" style="1"/>
    <col min="2" max="2" width="10" style="1" customWidth="1"/>
    <col min="3" max="3" width="10.28515625" style="1" customWidth="1"/>
    <col min="4" max="4" width="10.7109375" style="1" customWidth="1"/>
    <col min="5" max="6" width="9.140625" style="1"/>
    <col min="7" max="7" width="12.28515625" style="1" customWidth="1"/>
    <col min="8" max="8" width="12.140625" style="2" customWidth="1"/>
    <col min="9" max="9" width="11.7109375" style="1" customWidth="1"/>
    <col min="10" max="16384" width="9.140625" style="1"/>
  </cols>
  <sheetData>
    <row r="8" spans="2:8" ht="9.75" customHeight="1" x14ac:dyDescent="0.25"/>
    <row r="10" spans="2:8" ht="15.75" thickBot="1" x14ac:dyDescent="0.3"/>
    <row r="11" spans="2:8" x14ac:dyDescent="0.25">
      <c r="B11" s="18" t="s">
        <v>1</v>
      </c>
      <c r="C11" s="19" t="s">
        <v>14</v>
      </c>
      <c r="D11" s="20"/>
      <c r="E11" s="21"/>
      <c r="F11" s="51" t="s">
        <v>2</v>
      </c>
      <c r="G11" s="52"/>
      <c r="H11" s="18" t="s">
        <v>0</v>
      </c>
    </row>
    <row r="12" spans="2:8" x14ac:dyDescent="0.25">
      <c r="B12" s="16">
        <v>45.55</v>
      </c>
      <c r="C12" s="10" t="s">
        <v>15</v>
      </c>
      <c r="D12" s="7"/>
      <c r="E12" s="11"/>
      <c r="F12" s="53">
        <f>E49</f>
        <v>1.3342000000000001</v>
      </c>
      <c r="G12" s="54"/>
      <c r="H12" s="14">
        <f>B12*F12</f>
        <v>60.77281</v>
      </c>
    </row>
    <row r="13" spans="2:8" ht="15.75" thickBot="1" x14ac:dyDescent="0.3">
      <c r="B13" s="17">
        <v>11.89</v>
      </c>
      <c r="C13" s="12" t="s">
        <v>16</v>
      </c>
      <c r="D13" s="9"/>
      <c r="E13" s="13"/>
      <c r="F13" s="55">
        <f>G49</f>
        <v>1.6041999999999998</v>
      </c>
      <c r="G13" s="56"/>
      <c r="H13" s="15">
        <f>B13*F13</f>
        <v>19.073937999999998</v>
      </c>
    </row>
    <row r="14" spans="2:8" ht="15.75" thickBot="1" x14ac:dyDescent="0.3">
      <c r="B14" s="22">
        <f>B12+B13</f>
        <v>57.44</v>
      </c>
      <c r="C14" s="57" t="s">
        <v>17</v>
      </c>
      <c r="D14" s="57"/>
      <c r="E14" s="57"/>
      <c r="F14" s="57"/>
      <c r="G14" s="57"/>
      <c r="H14" s="23">
        <f>SUM(H12:H13)</f>
        <v>79.846747999999991</v>
      </c>
    </row>
    <row r="15" spans="2:8" ht="15.75" thickBot="1" x14ac:dyDescent="0.3">
      <c r="B15" s="58" t="s">
        <v>31</v>
      </c>
      <c r="C15" s="59"/>
      <c r="D15" s="59"/>
      <c r="E15" s="59"/>
      <c r="F15" s="59"/>
      <c r="G15" s="60"/>
      <c r="H15" s="23">
        <v>57.98</v>
      </c>
    </row>
    <row r="16" spans="2:8" ht="15.75" thickBot="1" x14ac:dyDescent="0.3">
      <c r="B16" s="58" t="s">
        <v>32</v>
      </c>
      <c r="C16" s="59"/>
      <c r="D16" s="59"/>
      <c r="E16" s="59"/>
      <c r="F16" s="59"/>
      <c r="G16" s="60"/>
      <c r="H16" s="23">
        <f>H14+H15</f>
        <v>137.82674799999998</v>
      </c>
    </row>
    <row r="17" spans="2:9" x14ac:dyDescent="0.25">
      <c r="F17" s="2"/>
    </row>
    <row r="18" spans="2:9" x14ac:dyDescent="0.25">
      <c r="F18" s="2"/>
      <c r="G18" s="31" t="s">
        <v>29</v>
      </c>
      <c r="H18" s="31" t="s">
        <v>30</v>
      </c>
      <c r="I18" s="31" t="s">
        <v>2</v>
      </c>
    </row>
    <row r="19" spans="2:9" x14ac:dyDescent="0.25">
      <c r="B19" s="32" t="s">
        <v>18</v>
      </c>
      <c r="C19" s="33"/>
      <c r="D19" s="33"/>
      <c r="E19" s="33"/>
      <c r="F19" s="34"/>
      <c r="G19" s="35">
        <f>H16</f>
        <v>137.82674799999998</v>
      </c>
      <c r="H19" s="36">
        <v>1.4</v>
      </c>
      <c r="I19" s="36">
        <f>G19/H19</f>
        <v>98.447677142857131</v>
      </c>
    </row>
    <row r="20" spans="2:9" x14ac:dyDescent="0.25">
      <c r="B20" s="24" t="s">
        <v>19</v>
      </c>
      <c r="C20" s="7"/>
      <c r="D20" s="7"/>
      <c r="E20" s="7"/>
      <c r="F20" s="5"/>
      <c r="G20" s="8">
        <f>(G19*26%)+G19</f>
        <v>173.66170247999997</v>
      </c>
      <c r="H20" s="4">
        <v>2.8</v>
      </c>
      <c r="I20" s="4">
        <f t="shared" ref="I20:I29" si="0">G20/H20</f>
        <v>62.022036599999993</v>
      </c>
    </row>
    <row r="21" spans="2:9" x14ac:dyDescent="0.25">
      <c r="B21" s="24" t="s">
        <v>20</v>
      </c>
      <c r="C21" s="7"/>
      <c r="D21" s="7"/>
      <c r="E21" s="7"/>
      <c r="F21" s="5"/>
      <c r="G21" s="8">
        <f>(G20*20%)+G20</f>
        <v>208.39404297599998</v>
      </c>
      <c r="H21" s="4">
        <v>6.4</v>
      </c>
      <c r="I21" s="4">
        <f t="shared" si="0"/>
        <v>32.561569214999992</v>
      </c>
    </row>
    <row r="22" spans="2:9" x14ac:dyDescent="0.25">
      <c r="B22" s="24" t="s">
        <v>21</v>
      </c>
      <c r="C22" s="7"/>
      <c r="D22" s="7"/>
      <c r="E22" s="7"/>
      <c r="F22" s="25"/>
      <c r="G22" s="8">
        <f>(G21*18%)+G21</f>
        <v>245.90497071167997</v>
      </c>
      <c r="H22" s="4">
        <v>10</v>
      </c>
      <c r="I22" s="4">
        <f t="shared" si="0"/>
        <v>24.590497071167995</v>
      </c>
    </row>
    <row r="23" spans="2:9" x14ac:dyDescent="0.25">
      <c r="B23" s="24" t="s">
        <v>22</v>
      </c>
      <c r="C23" s="7"/>
      <c r="D23" s="7"/>
      <c r="E23" s="7"/>
      <c r="F23" s="25"/>
      <c r="G23" s="8">
        <f>(G22*19%)+G22</f>
        <v>292.62691514689914</v>
      </c>
      <c r="H23" s="4">
        <v>17.600000000000001</v>
      </c>
      <c r="I23" s="4">
        <f t="shared" si="0"/>
        <v>16.626529269710176</v>
      </c>
    </row>
    <row r="24" spans="2:9" x14ac:dyDescent="0.25">
      <c r="B24" s="37" t="s">
        <v>23</v>
      </c>
      <c r="C24" s="38"/>
      <c r="D24" s="38"/>
      <c r="E24" s="38"/>
      <c r="F24" s="39"/>
      <c r="G24" s="40">
        <f>(G23*7%)+G23</f>
        <v>313.11079920718208</v>
      </c>
      <c r="H24" s="41">
        <v>23.1</v>
      </c>
      <c r="I24" s="41">
        <f t="shared" si="0"/>
        <v>13.554580052258963</v>
      </c>
    </row>
    <row r="25" spans="2:9" x14ac:dyDescent="0.25">
      <c r="B25" s="24" t="s">
        <v>24</v>
      </c>
      <c r="C25" s="7"/>
      <c r="D25" s="7"/>
      <c r="E25" s="7"/>
      <c r="F25" s="25"/>
      <c r="G25" s="8">
        <f t="shared" ref="G25:G28" si="1">(G24*7%)+G24</f>
        <v>335.02855515168483</v>
      </c>
      <c r="H25" s="4">
        <v>26</v>
      </c>
      <c r="I25" s="4">
        <f t="shared" si="0"/>
        <v>12.885713659680185</v>
      </c>
    </row>
    <row r="26" spans="2:9" x14ac:dyDescent="0.25">
      <c r="B26" s="26" t="s">
        <v>25</v>
      </c>
      <c r="F26" s="27"/>
      <c r="G26" s="8">
        <f>(G25*50%)+G25</f>
        <v>502.54283272752724</v>
      </c>
      <c r="H26" s="4">
        <v>46.8</v>
      </c>
      <c r="I26" s="4">
        <f t="shared" si="0"/>
        <v>10.738094716400155</v>
      </c>
    </row>
    <row r="27" spans="2:9" x14ac:dyDescent="0.25">
      <c r="B27" s="24" t="s">
        <v>26</v>
      </c>
      <c r="C27" s="7"/>
      <c r="D27" s="7"/>
      <c r="E27" s="7"/>
      <c r="F27" s="25"/>
      <c r="G27" s="8">
        <f>(G26*15%)+G26</f>
        <v>577.92425763665631</v>
      </c>
      <c r="H27" s="4">
        <v>65.7</v>
      </c>
      <c r="I27" s="4">
        <f t="shared" si="0"/>
        <v>8.7964118361743733</v>
      </c>
    </row>
    <row r="28" spans="2:9" x14ac:dyDescent="0.25">
      <c r="B28" s="26" t="s">
        <v>27</v>
      </c>
      <c r="F28" s="27"/>
      <c r="G28" s="8">
        <f t="shared" si="1"/>
        <v>618.37895567122223</v>
      </c>
      <c r="H28" s="4">
        <v>86</v>
      </c>
      <c r="I28" s="4">
        <f t="shared" si="0"/>
        <v>7.1904529729211886</v>
      </c>
    </row>
    <row r="29" spans="2:9" x14ac:dyDescent="0.25">
      <c r="B29" s="42" t="s">
        <v>28</v>
      </c>
      <c r="C29" s="43"/>
      <c r="D29" s="43"/>
      <c r="E29" s="43"/>
      <c r="F29" s="44"/>
      <c r="G29" s="45">
        <f>(G28*5%)+G28</f>
        <v>649.2979034547833</v>
      </c>
      <c r="H29" s="46">
        <v>98</v>
      </c>
      <c r="I29" s="46">
        <f t="shared" si="0"/>
        <v>6.6254888107630947</v>
      </c>
    </row>
    <row r="38" spans="2:13" ht="15.75" thickBot="1" x14ac:dyDescent="0.3">
      <c r="B38" s="50" t="s">
        <v>9</v>
      </c>
      <c r="C38" s="50"/>
      <c r="D38" s="50"/>
      <c r="E38" s="50"/>
      <c r="F38" s="50"/>
      <c r="G38" s="50"/>
      <c r="H38" s="50"/>
      <c r="I38" s="6"/>
      <c r="J38" s="6"/>
      <c r="K38" s="6"/>
      <c r="L38" s="6"/>
      <c r="M38" s="6"/>
    </row>
    <row r="39" spans="2:13" ht="15.75" thickBot="1" x14ac:dyDescent="0.3">
      <c r="B39" s="47"/>
      <c r="C39" s="47"/>
      <c r="D39" s="47"/>
      <c r="E39" s="61" t="s">
        <v>33</v>
      </c>
      <c r="F39" s="62"/>
      <c r="G39" s="62"/>
      <c r="H39" s="63"/>
      <c r="I39" s="6"/>
      <c r="J39" s="6"/>
      <c r="K39" s="6"/>
      <c r="L39" s="6"/>
      <c r="M39" s="6"/>
    </row>
    <row r="40" spans="2:13" ht="15.75" thickBot="1" x14ac:dyDescent="0.3">
      <c r="B40" s="68" t="s">
        <v>5</v>
      </c>
      <c r="C40" s="69"/>
      <c r="D40" s="3" t="s">
        <v>2</v>
      </c>
      <c r="E40" s="62" t="s">
        <v>10</v>
      </c>
      <c r="F40" s="62"/>
      <c r="G40" s="61" t="s">
        <v>11</v>
      </c>
      <c r="H40" s="63"/>
    </row>
    <row r="41" spans="2:13" x14ac:dyDescent="0.25">
      <c r="B41" s="66" t="s">
        <v>3</v>
      </c>
      <c r="C41" s="67"/>
      <c r="D41" s="29">
        <v>1</v>
      </c>
      <c r="E41" s="72">
        <v>58</v>
      </c>
      <c r="F41" s="72"/>
      <c r="G41" s="72">
        <v>60</v>
      </c>
      <c r="H41" s="73"/>
    </row>
    <row r="42" spans="2:13" x14ac:dyDescent="0.25">
      <c r="B42" s="64" t="s">
        <v>6</v>
      </c>
      <c r="C42" s="65"/>
      <c r="D42" s="30">
        <v>2.9</v>
      </c>
      <c r="E42" s="70">
        <v>11</v>
      </c>
      <c r="F42" s="70"/>
      <c r="G42" s="70">
        <v>22</v>
      </c>
      <c r="H42" s="74"/>
    </row>
    <row r="43" spans="2:13" x14ac:dyDescent="0.25">
      <c r="B43" s="84" t="s">
        <v>12</v>
      </c>
      <c r="C43" s="85"/>
      <c r="D43" s="30">
        <v>0.8</v>
      </c>
      <c r="E43" s="48">
        <v>27</v>
      </c>
      <c r="F43" s="75"/>
      <c r="G43" s="48">
        <v>9</v>
      </c>
      <c r="H43" s="49"/>
    </row>
    <row r="44" spans="2:13" x14ac:dyDescent="0.25">
      <c r="B44" s="84" t="s">
        <v>13</v>
      </c>
      <c r="C44" s="85"/>
      <c r="D44" s="30">
        <v>1.5</v>
      </c>
      <c r="E44" s="48"/>
      <c r="F44" s="75"/>
      <c r="G44" s="48">
        <v>5</v>
      </c>
      <c r="H44" s="49"/>
    </row>
    <row r="45" spans="2:13" x14ac:dyDescent="0.25">
      <c r="B45" s="64"/>
      <c r="C45" s="65"/>
      <c r="D45" s="28"/>
      <c r="E45" s="70"/>
      <c r="F45" s="70"/>
      <c r="G45" s="70"/>
      <c r="H45" s="74"/>
    </row>
    <row r="46" spans="2:13" ht="15.75" customHeight="1" x14ac:dyDescent="0.25">
      <c r="B46" s="64" t="s">
        <v>7</v>
      </c>
      <c r="C46" s="65"/>
      <c r="D46" s="30">
        <v>5.48</v>
      </c>
      <c r="E46" s="70">
        <v>4</v>
      </c>
      <c r="F46" s="70"/>
      <c r="G46" s="70">
        <v>4</v>
      </c>
      <c r="H46" s="74"/>
    </row>
    <row r="47" spans="2:13" ht="15.75" customHeight="1" x14ac:dyDescent="0.25">
      <c r="B47" s="83"/>
      <c r="C47" s="70"/>
      <c r="D47" s="70"/>
      <c r="E47" s="70"/>
      <c r="F47" s="70"/>
      <c r="G47" s="70"/>
      <c r="H47" s="74"/>
    </row>
    <row r="48" spans="2:13" ht="15.75" customHeight="1" thickBot="1" x14ac:dyDescent="0.3">
      <c r="B48" s="82" t="s">
        <v>8</v>
      </c>
      <c r="C48" s="71"/>
      <c r="D48" s="71"/>
      <c r="E48" s="71">
        <f>SUM(E41:F46)</f>
        <v>100</v>
      </c>
      <c r="F48" s="71"/>
      <c r="G48" s="71">
        <f>SUM(G41:G46)</f>
        <v>100</v>
      </c>
      <c r="H48" s="81"/>
    </row>
    <row r="49" spans="2:8" ht="15.75" customHeight="1" thickBot="1" x14ac:dyDescent="0.3">
      <c r="B49" s="76" t="s">
        <v>4</v>
      </c>
      <c r="C49" s="77"/>
      <c r="D49" s="77"/>
      <c r="E49" s="78">
        <f>((D$41*E41)+(D$42*E42)+(D$46*E46)+(D43*E43)+(D44*E44))/E48</f>
        <v>1.3342000000000001</v>
      </c>
      <c r="F49" s="79"/>
      <c r="G49" s="80">
        <f>((D41*G41)+(D42*G42)+(D46*G46)+(D43*G43)+(D44*G44))/G48</f>
        <v>1.6041999999999998</v>
      </c>
      <c r="H49" s="79"/>
    </row>
  </sheetData>
  <sheetProtection algorithmName="SHA-512" hashValue="KqoCyOo9gK/uz59Sa4m+lJAJy6gaA5Pa2dIX/7AFQ56JarBn2r4uusSWGFwJP5OdU+eUBDTz/ZWnxTMtX0MRjw==" saltValue="68kiDhi+DcujAnRvU6JByw==" spinCount="100000" sheet="1" objects="1" scenarios="1"/>
  <mergeCells count="38">
    <mergeCell ref="B46:C46"/>
    <mergeCell ref="B47:D47"/>
    <mergeCell ref="B45:C45"/>
    <mergeCell ref="B43:C43"/>
    <mergeCell ref="B44:C44"/>
    <mergeCell ref="B49:D49"/>
    <mergeCell ref="E49:F49"/>
    <mergeCell ref="G49:H49"/>
    <mergeCell ref="G48:H48"/>
    <mergeCell ref="B48:D48"/>
    <mergeCell ref="E47:F47"/>
    <mergeCell ref="E48:F48"/>
    <mergeCell ref="G40:H40"/>
    <mergeCell ref="G41:H41"/>
    <mergeCell ref="G42:H42"/>
    <mergeCell ref="G45:H45"/>
    <mergeCell ref="G46:H46"/>
    <mergeCell ref="G47:H47"/>
    <mergeCell ref="E40:F40"/>
    <mergeCell ref="E41:F41"/>
    <mergeCell ref="E42:F42"/>
    <mergeCell ref="E45:F45"/>
    <mergeCell ref="E46:F46"/>
    <mergeCell ref="E43:F43"/>
    <mergeCell ref="E44:F44"/>
    <mergeCell ref="G43:H43"/>
    <mergeCell ref="G44:H44"/>
    <mergeCell ref="B38:H38"/>
    <mergeCell ref="F11:G11"/>
    <mergeCell ref="F12:G12"/>
    <mergeCell ref="F13:G13"/>
    <mergeCell ref="C14:G14"/>
    <mergeCell ref="B15:G15"/>
    <mergeCell ref="B16:G16"/>
    <mergeCell ref="E39:H39"/>
    <mergeCell ref="B42:C42"/>
    <mergeCell ref="B41:C41"/>
    <mergeCell ref="B40:C40"/>
  </mergeCells>
  <pageMargins left="0.511811024" right="0.511811024" top="0.78740157499999996" bottom="0.78740157499999996" header="0.31496062000000002" footer="0.31496062000000002"/>
  <pageSetup paperSize="9" scale="7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 von Atzingen</dc:creator>
  <cp:lastModifiedBy>EDUARDO ATZINGEN</cp:lastModifiedBy>
  <cp:lastPrinted>2018-02-08T19:13:05Z</cp:lastPrinted>
  <dcterms:created xsi:type="dcterms:W3CDTF">2018-02-06T18:03:56Z</dcterms:created>
  <dcterms:modified xsi:type="dcterms:W3CDTF">2024-07-06T19:16:57Z</dcterms:modified>
</cp:coreProperties>
</file>