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bu\Documents\"/>
    </mc:Choice>
  </mc:AlternateContent>
  <xr:revisionPtr revIDLastSave="0" documentId="13_ncr:1_{3293C7C6-0EA1-4327-AE49-BE576CCEE12A}" xr6:coauthVersionLast="45" xr6:coauthVersionMax="45" xr10:uidLastSave="{00000000-0000-0000-0000-000000000000}"/>
  <bookViews>
    <workbookView xWindow="-108" yWindow="-108" windowWidth="23256" windowHeight="12576" activeTab="1" xr2:uid="{50468B35-C3DC-4585-8D82-BB27D7ED97B3}"/>
  </bookViews>
  <sheets>
    <sheet name="Matriz 01" sheetId="1" r:id="rId1"/>
    <sheet name="Ficha de Lote" sheetId="2" r:id="rId2"/>
    <sheet name="Controle de Partos" sheetId="3" r:id="rId3"/>
    <sheet name="Uso dos Reprodutores" sheetId="4" r:id="rId4"/>
  </sheets>
  <definedNames>
    <definedName name="_xlnm.Print_Area" localSheetId="1">'Ficha de Lote'!$A$1:$I$18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I17" i="2"/>
  <c r="E17" i="2" s="1"/>
  <c r="I7" i="2"/>
  <c r="H12" i="2"/>
  <c r="C6" i="2" l="1"/>
  <c r="B14" i="2"/>
  <c r="B13" i="2"/>
  <c r="F12" i="2" s="1"/>
  <c r="B12" i="2"/>
  <c r="B11" i="2"/>
  <c r="F10" i="2" s="1"/>
  <c r="B10" i="2"/>
  <c r="F11" i="2" l="1"/>
  <c r="F13" i="2"/>
  <c r="F14" i="2"/>
  <c r="H11" i="2"/>
  <c r="D3" i="2"/>
  <c r="C7" i="2" s="1"/>
  <c r="K26" i="1" l="1"/>
  <c r="L26" i="1"/>
  <c r="R26" i="1"/>
  <c r="S26" i="1"/>
  <c r="J2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G9" i="1"/>
  <c r="I5" i="1"/>
  <c r="F37" i="4" l="1"/>
  <c r="E37" i="4"/>
  <c r="D37" i="4"/>
  <c r="C37" i="4"/>
  <c r="B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P25" i="1"/>
  <c r="M25" i="1"/>
  <c r="I25" i="1"/>
  <c r="H25" i="1"/>
  <c r="E25" i="1"/>
  <c r="C25" i="1"/>
  <c r="P24" i="1"/>
  <c r="M24" i="1"/>
  <c r="I24" i="1"/>
  <c r="H24" i="1"/>
  <c r="E24" i="1"/>
  <c r="C24" i="1"/>
  <c r="P23" i="1"/>
  <c r="M23" i="1"/>
  <c r="I23" i="1"/>
  <c r="H23" i="1"/>
  <c r="E23" i="1"/>
  <c r="C23" i="1"/>
  <c r="P22" i="1"/>
  <c r="M22" i="1"/>
  <c r="I22" i="1"/>
  <c r="H22" i="1"/>
  <c r="E22" i="1"/>
  <c r="C22" i="1"/>
  <c r="P21" i="1"/>
  <c r="M21" i="1"/>
  <c r="I21" i="1"/>
  <c r="H21" i="1"/>
  <c r="E21" i="1"/>
  <c r="C21" i="1"/>
  <c r="P20" i="1"/>
  <c r="M20" i="1"/>
  <c r="I20" i="1"/>
  <c r="H20" i="1"/>
  <c r="E20" i="1"/>
  <c r="C20" i="1"/>
  <c r="P19" i="1"/>
  <c r="M19" i="1"/>
  <c r="I19" i="1"/>
  <c r="H19" i="1"/>
  <c r="E19" i="1"/>
  <c r="C19" i="1"/>
  <c r="P18" i="1"/>
  <c r="M18" i="1"/>
  <c r="I18" i="1"/>
  <c r="H18" i="1"/>
  <c r="E18" i="1"/>
  <c r="C18" i="1"/>
  <c r="P17" i="1"/>
  <c r="M17" i="1"/>
  <c r="I17" i="1"/>
  <c r="H17" i="1"/>
  <c r="E17" i="1"/>
  <c r="C17" i="1"/>
  <c r="P16" i="1"/>
  <c r="M16" i="1"/>
  <c r="I16" i="1"/>
  <c r="H16" i="1"/>
  <c r="E16" i="1"/>
  <c r="C16" i="1"/>
  <c r="P15" i="1"/>
  <c r="M15" i="1"/>
  <c r="I15" i="1"/>
  <c r="H15" i="1"/>
  <c r="E15" i="1"/>
  <c r="C15" i="1"/>
  <c r="P14" i="1"/>
  <c r="M14" i="1"/>
  <c r="I14" i="1"/>
  <c r="H14" i="1"/>
  <c r="E14" i="1"/>
  <c r="C14" i="1"/>
  <c r="P13" i="1"/>
  <c r="M13" i="1"/>
  <c r="I13" i="1"/>
  <c r="H13" i="1"/>
  <c r="E13" i="1"/>
  <c r="C13" i="1"/>
  <c r="P12" i="1"/>
  <c r="M12" i="1"/>
  <c r="I12" i="1"/>
  <c r="H12" i="1"/>
  <c r="E12" i="1"/>
  <c r="C12" i="1"/>
  <c r="P11" i="1"/>
  <c r="M11" i="1"/>
  <c r="I11" i="1"/>
  <c r="H11" i="1"/>
  <c r="E11" i="1"/>
  <c r="C11" i="1"/>
  <c r="M10" i="1"/>
  <c r="H10" i="1"/>
  <c r="I10" i="1" s="1"/>
  <c r="E10" i="1"/>
  <c r="C10" i="1"/>
  <c r="P10" i="1" s="1"/>
  <c r="M9" i="1"/>
  <c r="H9" i="1"/>
  <c r="I9" i="1" s="1"/>
  <c r="E9" i="1"/>
  <c r="C9" i="1"/>
  <c r="F9" i="1" s="1"/>
  <c r="F6" i="1"/>
  <c r="L4" i="1" s="1"/>
  <c r="M26" i="1" l="1"/>
  <c r="G37" i="4"/>
  <c r="C38" i="4" s="1"/>
  <c r="E8" i="1"/>
  <c r="P9" i="1"/>
  <c r="K4" i="1"/>
  <c r="M4" i="1"/>
  <c r="B38" i="4" l="1"/>
  <c r="G38" i="4" s="1"/>
  <c r="E38" i="4"/>
  <c r="D38" i="4"/>
  <c r="F38" i="4"/>
</calcChain>
</file>

<file path=xl/sharedStrings.xml><?xml version="1.0" encoding="utf-8"?>
<sst xmlns="http://schemas.openxmlformats.org/spreadsheetml/2006/main" count="104" uniqueCount="100">
  <si>
    <t>Data da Cobertura</t>
  </si>
  <si>
    <t>Nº do Reprodutor</t>
  </si>
  <si>
    <t>Parto Provável</t>
  </si>
  <si>
    <t>Parto Real</t>
  </si>
  <si>
    <t>Leitões Nascidos</t>
  </si>
  <si>
    <t>VV</t>
  </si>
  <si>
    <t>NF</t>
  </si>
  <si>
    <t>MF</t>
  </si>
  <si>
    <t>Total</t>
  </si>
  <si>
    <t>Peso</t>
  </si>
  <si>
    <t>Nasc.</t>
  </si>
  <si>
    <t>Desm.</t>
  </si>
  <si>
    <t>Data Desmame</t>
  </si>
  <si>
    <t>Nº de Leitões</t>
  </si>
  <si>
    <t>Nº Lote</t>
  </si>
  <si>
    <t>Nº da Matriz</t>
  </si>
  <si>
    <t>Raça</t>
  </si>
  <si>
    <t>Nascimento</t>
  </si>
  <si>
    <t>Procedência</t>
  </si>
  <si>
    <t>Pai</t>
  </si>
  <si>
    <t>Mãe</t>
  </si>
  <si>
    <t>Ficha de Lote</t>
  </si>
  <si>
    <t>Previsão de Venda:</t>
  </si>
  <si>
    <t>Fases</t>
  </si>
  <si>
    <t>Desmama</t>
  </si>
  <si>
    <t>Inicial 1</t>
  </si>
  <si>
    <t>Inicial 2</t>
  </si>
  <si>
    <t>Recria</t>
  </si>
  <si>
    <t>Terminação</t>
  </si>
  <si>
    <t>Prevista</t>
  </si>
  <si>
    <t>Real</t>
  </si>
  <si>
    <t>Idade</t>
  </si>
  <si>
    <t>Qtd.</t>
  </si>
  <si>
    <t>Pai:</t>
  </si>
  <si>
    <t>Data da Venda:</t>
  </si>
  <si>
    <t>Nº Lote:</t>
  </si>
  <si>
    <t>Mãe:</t>
  </si>
  <si>
    <t>Controle de Partos</t>
  </si>
  <si>
    <t>DATA</t>
  </si>
  <si>
    <t>Dia</t>
  </si>
  <si>
    <t>CP</t>
  </si>
  <si>
    <t>MATRIZ</t>
  </si>
  <si>
    <t>Brinco</t>
  </si>
  <si>
    <t>Cor</t>
  </si>
  <si>
    <t>Horário</t>
  </si>
  <si>
    <t>Inicio</t>
  </si>
  <si>
    <t>Fim</t>
  </si>
  <si>
    <t>PARTEIRO</t>
  </si>
  <si>
    <t>NASCIDOS</t>
  </si>
  <si>
    <t>NM</t>
  </si>
  <si>
    <t>TOQUE</t>
  </si>
  <si>
    <t>S</t>
  </si>
  <si>
    <t>N</t>
  </si>
  <si>
    <t>Medicamentos</t>
  </si>
  <si>
    <t>Pintada</t>
  </si>
  <si>
    <t>Mês:</t>
  </si>
  <si>
    <t>Ano:</t>
  </si>
  <si>
    <t>Ração</t>
  </si>
  <si>
    <t>Gestação</t>
  </si>
  <si>
    <t>Lactação</t>
  </si>
  <si>
    <t>Previsto</t>
  </si>
  <si>
    <t>Média de Peso</t>
  </si>
  <si>
    <t>Qtd Partos</t>
  </si>
  <si>
    <t>Reprodutor 1</t>
  </si>
  <si>
    <t>Reprodutor 2</t>
  </si>
  <si>
    <t>Reprodutor 3</t>
  </si>
  <si>
    <t>Reprodutor 4</t>
  </si>
  <si>
    <t>Reprodutor 5</t>
  </si>
  <si>
    <t>CONTROLE USO DOS MACHOS</t>
  </si>
  <si>
    <t>MÊS:</t>
  </si>
  <si>
    <t>ANO</t>
  </si>
  <si>
    <t>OUTUBRO</t>
  </si>
  <si>
    <t>TOTAL</t>
  </si>
  <si>
    <t>%</t>
  </si>
  <si>
    <t>Preencha quantas montas cada reprodutor efetuou no dia</t>
  </si>
  <si>
    <t>Parvo/Lepto/Erisipela</t>
  </si>
  <si>
    <r>
      <rPr>
        <b/>
        <sz val="11"/>
        <color theme="1"/>
        <rFont val="Wingdings"/>
        <charset val="2"/>
      </rPr>
      <t>ç</t>
    </r>
    <r>
      <rPr>
        <b/>
        <sz val="9.9"/>
        <color theme="1"/>
        <rFont val="Calibri"/>
        <family val="2"/>
      </rPr>
      <t xml:space="preserve">      </t>
    </r>
    <r>
      <rPr>
        <b/>
        <sz val="11"/>
        <color theme="1"/>
        <rFont val="Calibri"/>
        <family val="2"/>
        <scheme val="minor"/>
      </rPr>
      <t>Parto/Lepto/Erisipela</t>
    </r>
  </si>
  <si>
    <t xml:space="preserve">Ficha Individual da Matriz   </t>
  </si>
  <si>
    <t>TOTAIS</t>
  </si>
  <si>
    <t>LW</t>
  </si>
  <si>
    <t>Dias</t>
  </si>
  <si>
    <t>Peso do Nascer</t>
  </si>
  <si>
    <t>Peso Kg:</t>
  </si>
  <si>
    <t>Dados do Lote</t>
  </si>
  <si>
    <t>Kg (Peso Médio)</t>
  </si>
  <si>
    <t>PREVISÕES DE VACINAS</t>
  </si>
  <si>
    <t>SUIVEN</t>
  </si>
  <si>
    <t>1ª Dose</t>
  </si>
  <si>
    <t>2ª Dose</t>
  </si>
  <si>
    <t xml:space="preserve">GPD </t>
  </si>
  <si>
    <t>GPD</t>
  </si>
  <si>
    <t>Idade (Venda):</t>
  </si>
  <si>
    <t>Data Nasc:</t>
  </si>
  <si>
    <t>Nacidos Vivos:</t>
  </si>
  <si>
    <t>Natimortos:</t>
  </si>
  <si>
    <t>Mumificados:</t>
  </si>
  <si>
    <t>TOTAL:</t>
  </si>
  <si>
    <t>Idade Atual:</t>
  </si>
  <si>
    <t>Nº Animais Vendidos</t>
  </si>
  <si>
    <t>Peso Médio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</si>
</sst>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0"/>
    <numFmt numFmtId="165" formatCode="\ #,##0.00&quot;Kg&quot;"/>
    <numFmt numFmtId="166" formatCode="0.0"/>
    <numFmt numFmtId="167" formatCode="0\ &quot;Anos&quot;"/>
    <numFmt numFmtId="168" formatCode="0\ &quot;Meses&quot;"/>
    <numFmt numFmtId="169" formatCode="0\ &quot;Dias&quot;"/>
    <numFmt numFmtId="170" formatCode="_-* #,##0_-;\-* #,##0_-;_-* &quot;-&quot;??_-;_-@_-"/>
    <numFmt numFmtId="171" formatCode="mmm"/>
    <numFmt numFmtId="172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Wingdings"/>
      <charset val="2"/>
    </font>
    <font>
      <b/>
      <sz val="9.9"/>
      <color theme="1"/>
      <name val="Calibri"/>
      <family val="2"/>
    </font>
    <font>
      <b/>
      <sz val="11"/>
      <color theme="1"/>
      <name val="Calibri"/>
      <family val="2"/>
      <charset val="2"/>
      <scheme val="minor"/>
    </font>
    <font>
      <b/>
      <sz val="2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0"/>
      </right>
      <top/>
      <bottom style="thin">
        <color theme="9" tint="-0.499984740745262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6" borderId="15" xfId="0" applyFill="1" applyBorder="1" applyAlignment="1" applyProtection="1">
      <alignment horizontal="center"/>
      <protection hidden="1"/>
    </xf>
    <xf numFmtId="0" fontId="1" fillId="4" borderId="15" xfId="0" applyFont="1" applyFill="1" applyBorder="1" applyAlignment="1" applyProtection="1">
      <alignment horizontal="center"/>
      <protection hidden="1"/>
    </xf>
    <xf numFmtId="0" fontId="1" fillId="4" borderId="16" xfId="0" applyFont="1" applyFill="1" applyBorder="1" applyAlignment="1" applyProtection="1">
      <alignment horizontal="center"/>
      <protection hidden="1"/>
    </xf>
    <xf numFmtId="10" fontId="1" fillId="4" borderId="17" xfId="0" applyNumberFormat="1" applyFont="1" applyFill="1" applyBorder="1" applyAlignment="1" applyProtection="1">
      <alignment horizontal="center"/>
      <protection hidden="1"/>
    </xf>
    <xf numFmtId="0" fontId="1" fillId="4" borderId="18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right"/>
      <protection hidden="1"/>
    </xf>
    <xf numFmtId="171" fontId="0" fillId="0" borderId="20" xfId="0" applyNumberFormat="1" applyBorder="1" applyAlignment="1" applyProtection="1">
      <alignment horizontal="center"/>
      <protection locked="0" hidden="1"/>
    </xf>
    <xf numFmtId="0" fontId="1" fillId="2" borderId="21" xfId="0" applyFont="1" applyFill="1" applyBorder="1" applyProtection="1">
      <protection hidden="1"/>
    </xf>
    <xf numFmtId="0" fontId="0" fillId="0" borderId="20" xfId="0" applyBorder="1" applyProtection="1">
      <protection locked="0" hidden="1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167" fontId="0" fillId="9" borderId="5" xfId="0" applyNumberFormat="1" applyFill="1" applyBorder="1" applyAlignment="1" applyProtection="1">
      <alignment horizontal="center" vertical="center"/>
      <protection hidden="1"/>
    </xf>
    <xf numFmtId="168" fontId="0" fillId="9" borderId="5" xfId="0" applyNumberFormat="1" applyFill="1" applyBorder="1" applyAlignment="1" applyProtection="1">
      <alignment horizontal="center" vertical="center"/>
      <protection hidden="1"/>
    </xf>
    <xf numFmtId="169" fontId="0" fillId="9" borderId="5" xfId="0" applyNumberFormat="1" applyFill="1" applyBorder="1" applyAlignment="1" applyProtection="1">
      <alignment horizontal="center" vertical="center"/>
      <protection hidden="1"/>
    </xf>
    <xf numFmtId="14" fontId="0" fillId="8" borderId="1" xfId="0" applyNumberFormat="1" applyFill="1" applyBorder="1" applyAlignment="1" applyProtection="1">
      <alignment horizontal="center" vertical="center"/>
      <protection hidden="1"/>
    </xf>
    <xf numFmtId="170" fontId="0" fillId="8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43" fontId="0" fillId="3" borderId="1" xfId="1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7" fillId="9" borderId="1" xfId="0" applyNumberFormat="1" applyFont="1" applyFill="1" applyBorder="1" applyAlignment="1" applyProtection="1">
      <alignment horizontal="center" vertical="center"/>
      <protection locked="0"/>
    </xf>
    <xf numFmtId="0" fontId="13" fillId="10" borderId="1" xfId="0" applyFont="1" applyFill="1" applyBorder="1" applyAlignment="1" applyProtection="1">
      <alignment horizontal="center" vertical="center"/>
      <protection hidden="1"/>
    </xf>
    <xf numFmtId="0" fontId="13" fillId="10" borderId="2" xfId="0" applyFont="1" applyFill="1" applyBorder="1" applyAlignment="1" applyProtection="1">
      <alignment horizontal="center" vertical="center"/>
      <protection hidden="1"/>
    </xf>
    <xf numFmtId="0" fontId="13" fillId="10" borderId="4" xfId="0" applyFont="1" applyFill="1" applyBorder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14" fontId="0" fillId="9" borderId="1" xfId="0" applyNumberForma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hidden="1"/>
    </xf>
    <xf numFmtId="3" fontId="14" fillId="11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right" vertical="center"/>
      <protection hidden="1"/>
    </xf>
    <xf numFmtId="0" fontId="4" fillId="7" borderId="1" xfId="0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hidden="1"/>
    </xf>
    <xf numFmtId="0" fontId="14" fillId="11" borderId="3" xfId="0" applyFont="1" applyFill="1" applyBorder="1" applyAlignment="1" applyProtection="1">
      <alignment horizontal="center" vertical="center"/>
      <protection hidden="1"/>
    </xf>
    <xf numFmtId="0" fontId="2" fillId="11" borderId="0" xfId="0" applyFont="1" applyFill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6" fillId="12" borderId="25" xfId="0" applyFont="1" applyFill="1" applyBorder="1" applyAlignment="1" applyProtection="1">
      <alignment vertical="center"/>
      <protection hidden="1"/>
    </xf>
    <xf numFmtId="0" fontId="16" fillId="12" borderId="0" xfId="0" applyFont="1" applyFill="1" applyBorder="1" applyAlignment="1" applyProtection="1">
      <alignment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0" fillId="12" borderId="30" xfId="0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14" fontId="0" fillId="7" borderId="22" xfId="0" applyNumberFormat="1" applyFill="1" applyBorder="1" applyAlignment="1" applyProtection="1">
      <alignment horizontal="center" vertical="center"/>
      <protection hidden="1"/>
    </xf>
    <xf numFmtId="14" fontId="0" fillId="7" borderId="23" xfId="0" applyNumberFormat="1" applyFill="1" applyBorder="1" applyAlignment="1" applyProtection="1">
      <alignment horizontal="center" vertical="center"/>
      <protection hidden="1"/>
    </xf>
    <xf numFmtId="167" fontId="10" fillId="7" borderId="23" xfId="0" applyNumberFormat="1" applyFont="1" applyFill="1" applyBorder="1" applyAlignment="1" applyProtection="1">
      <alignment horizontal="center" vertical="center"/>
      <protection hidden="1"/>
    </xf>
    <xf numFmtId="167" fontId="1" fillId="7" borderId="23" xfId="0" applyNumberFormat="1" applyFont="1" applyFill="1" applyBorder="1" applyAlignment="1" applyProtection="1">
      <alignment horizontal="center" vertical="center"/>
      <protection hidden="1"/>
    </xf>
    <xf numFmtId="167" fontId="1" fillId="7" borderId="24" xfId="0" applyNumberFormat="1" applyFont="1" applyFill="1" applyBorder="1" applyAlignment="1" applyProtection="1">
      <alignment horizontal="center" vertical="center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4" xfId="0" applyFont="1" applyFill="1" applyBorder="1" applyAlignment="1" applyProtection="1">
      <alignment horizontal="center" vertical="center"/>
      <protection hidden="1"/>
    </xf>
    <xf numFmtId="0" fontId="12" fillId="10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164" fontId="7" fillId="7" borderId="2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 applyProtection="1">
      <alignment horizontal="center" vertical="center"/>
      <protection locked="0"/>
    </xf>
    <xf numFmtId="14" fontId="7" fillId="0" borderId="25" xfId="0" applyNumberFormat="1" applyFont="1" applyBorder="1" applyAlignment="1" applyProtection="1">
      <alignment horizontal="center" vertical="center"/>
      <protection locked="0"/>
    </xf>
    <xf numFmtId="14" fontId="7" fillId="0" borderId="26" xfId="0" applyNumberFormat="1" applyFont="1" applyBorder="1" applyAlignment="1" applyProtection="1">
      <alignment horizontal="center" vertical="center"/>
      <protection locked="0"/>
    </xf>
    <xf numFmtId="0" fontId="18" fillId="12" borderId="25" xfId="0" applyFont="1" applyFill="1" applyBorder="1" applyAlignment="1" applyProtection="1">
      <alignment horizontal="center" vertical="center"/>
      <protection hidden="1"/>
    </xf>
    <xf numFmtId="0" fontId="15" fillId="12" borderId="7" xfId="0" applyFont="1" applyFill="1" applyBorder="1" applyAlignment="1" applyProtection="1">
      <alignment horizontal="center" vertical="center"/>
      <protection hidden="1"/>
    </xf>
    <xf numFmtId="0" fontId="15" fillId="12" borderId="26" xfId="0" applyFont="1" applyFill="1" applyBorder="1" applyAlignment="1" applyProtection="1">
      <alignment horizontal="center" vertical="center"/>
      <protection hidden="1"/>
    </xf>
    <xf numFmtId="0" fontId="15" fillId="12" borderId="27" xfId="0" applyFont="1" applyFill="1" applyBorder="1" applyAlignment="1" applyProtection="1">
      <alignment horizontal="center" vertical="center"/>
      <protection hidden="1"/>
    </xf>
    <xf numFmtId="0" fontId="15" fillId="12" borderId="6" xfId="0" applyFont="1" applyFill="1" applyBorder="1" applyAlignment="1" applyProtection="1">
      <alignment horizontal="center" vertical="center"/>
      <protection hidden="1"/>
    </xf>
    <xf numFmtId="0" fontId="15" fillId="12" borderId="28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right" vertical="center"/>
      <protection hidden="1"/>
    </xf>
    <xf numFmtId="0" fontId="4" fillId="7" borderId="1" xfId="0" applyFont="1" applyFill="1" applyBorder="1" applyAlignment="1" applyProtection="1">
      <alignment horizontal="right" vertical="center"/>
      <protection hidden="1"/>
    </xf>
    <xf numFmtId="14" fontId="3" fillId="9" borderId="2" xfId="0" applyNumberFormat="1" applyFont="1" applyFill="1" applyBorder="1" applyAlignment="1" applyProtection="1">
      <alignment horizontal="center" vertical="center"/>
      <protection hidden="1"/>
    </xf>
    <xf numFmtId="14" fontId="3" fillId="9" borderId="4" xfId="0" applyNumberFormat="1" applyFont="1" applyFill="1" applyBorder="1" applyAlignment="1" applyProtection="1">
      <alignment horizontal="center" vertical="center"/>
      <protection hidden="1"/>
    </xf>
    <xf numFmtId="0" fontId="3" fillId="9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4" fillId="12" borderId="7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left" vertical="center"/>
      <protection hidden="1"/>
    </xf>
    <xf numFmtId="0" fontId="4" fillId="8" borderId="3" xfId="0" applyFont="1" applyFill="1" applyBorder="1" applyAlignment="1" applyProtection="1">
      <alignment horizontal="left"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4" fillId="7" borderId="29" xfId="0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14" fontId="22" fillId="9" borderId="0" xfId="0" applyNumberFormat="1" applyFont="1" applyFill="1" applyAlignment="1" applyProtection="1">
      <alignment horizontal="center" vertic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0" fontId="20" fillId="11" borderId="19" xfId="0" applyFont="1" applyFill="1" applyBorder="1" applyAlignment="1" applyProtection="1">
      <alignment horizontal="center" vertical="center"/>
      <protection hidden="1"/>
    </xf>
    <xf numFmtId="0" fontId="20" fillId="11" borderId="0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22" xfId="0" applyFont="1" applyFill="1" applyBorder="1" applyAlignment="1" applyProtection="1">
      <alignment horizontal="center"/>
      <protection hidden="1"/>
    </xf>
    <xf numFmtId="0" fontId="2" fillId="5" borderId="23" xfId="0" applyFont="1" applyFill="1" applyBorder="1" applyAlignment="1" applyProtection="1">
      <alignment horizontal="center"/>
      <protection hidden="1"/>
    </xf>
    <xf numFmtId="0" fontId="2" fillId="5" borderId="24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172" fontId="22" fillId="7" borderId="1" xfId="0" applyNumberFormat="1" applyFont="1" applyFill="1" applyBorder="1" applyAlignment="1" applyProtection="1">
      <alignment horizontal="center" vertical="center"/>
      <protection hidden="1"/>
    </xf>
    <xf numFmtId="0" fontId="17" fillId="12" borderId="31" xfId="0" applyFont="1" applyFill="1" applyBorder="1" applyAlignment="1" applyProtection="1">
      <alignment horizontal="center" vertical="center"/>
      <protection hidden="1"/>
    </xf>
    <xf numFmtId="0" fontId="1" fillId="12" borderId="4" xfId="0" applyFont="1" applyFill="1" applyBorder="1" applyAlignment="1" applyProtection="1">
      <alignment vertical="center"/>
      <protection hidden="1"/>
    </xf>
    <xf numFmtId="172" fontId="15" fillId="12" borderId="32" xfId="0" applyNumberFormat="1" applyFont="1" applyFill="1" applyBorder="1" applyAlignment="1" applyProtection="1">
      <alignment horizontal="center" vertical="center"/>
      <protection hidden="1"/>
    </xf>
    <xf numFmtId="0" fontId="17" fillId="12" borderId="33" xfId="0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172" fontId="15" fillId="12" borderId="35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0</xdr:rowOff>
    </xdr:from>
    <xdr:to>
      <xdr:col>1</xdr:col>
      <xdr:colOff>330200</xdr:colOff>
      <xdr:row>1</xdr:row>
      <xdr:rowOff>82417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975BD1-69C3-4CA8-B5E2-58B1FFA5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" y="0"/>
          <a:ext cx="1168400" cy="903684"/>
        </a:xfrm>
        <a:prstGeom prst="rect">
          <a:avLst/>
        </a:prstGeom>
      </xdr:spPr>
    </xdr:pic>
    <xdr:clientData/>
  </xdr:twoCellAnchor>
  <xdr:oneCellAnchor>
    <xdr:from>
      <xdr:col>11</xdr:col>
      <xdr:colOff>494306</xdr:colOff>
      <xdr:row>0</xdr:row>
      <xdr:rowOff>1</xdr:rowOff>
    </xdr:from>
    <xdr:ext cx="4831228" cy="888000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D359E9-689B-4BEF-9427-59C50E429D45}"/>
            </a:ext>
          </a:extLst>
        </xdr:cNvPr>
        <xdr:cNvSpPr/>
      </xdr:nvSpPr>
      <xdr:spPr>
        <a:xfrm>
          <a:off x="8850906" y="1"/>
          <a:ext cx="4831228" cy="8880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6">
                    <a:lumMod val="5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S.O.S. SUÍNOS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30480</xdr:rowOff>
    </xdr:from>
    <xdr:to>
      <xdr:col>1</xdr:col>
      <xdr:colOff>251460</xdr:colOff>
      <xdr:row>1</xdr:row>
      <xdr:rowOff>685800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3EA9FFD-08C5-4C84-B725-6758AF2A5FA3}"/>
            </a:ext>
          </a:extLst>
        </xdr:cNvPr>
        <xdr:cNvSpPr/>
      </xdr:nvSpPr>
      <xdr:spPr>
        <a:xfrm>
          <a:off x="15240" y="30480"/>
          <a:ext cx="1257300" cy="922020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208280</xdr:colOff>
      <xdr:row>1</xdr:row>
      <xdr:rowOff>632460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12468E-229E-4989-BE0B-C81242CE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168400" cy="853440"/>
        </a:xfrm>
        <a:prstGeom prst="rect">
          <a:avLst/>
        </a:prstGeom>
      </xdr:spPr>
    </xdr:pic>
    <xdr:clientData/>
  </xdr:twoCellAnchor>
  <xdr:oneCellAnchor>
    <xdr:from>
      <xdr:col>5</xdr:col>
      <xdr:colOff>106680</xdr:colOff>
      <xdr:row>0</xdr:row>
      <xdr:rowOff>0</xdr:rowOff>
    </xdr:from>
    <xdr:ext cx="2659380" cy="453970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6224FBC-D229-4AAA-A80A-142EBED77969}"/>
            </a:ext>
          </a:extLst>
        </xdr:cNvPr>
        <xdr:cNvSpPr/>
      </xdr:nvSpPr>
      <xdr:spPr>
        <a:xfrm>
          <a:off x="4312920" y="0"/>
          <a:ext cx="2659380" cy="45397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000" b="1" cap="none" spc="50">
              <a:ln w="9525" cmpd="sng">
                <a:solidFill>
                  <a:schemeClr val="accent6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S.O.S. SUÍNOS</a:t>
          </a:r>
        </a:p>
      </xdr:txBody>
    </xdr:sp>
    <xdr:clientData/>
  </xdr:oneCellAnchor>
  <xdr:oneCellAnchor>
    <xdr:from>
      <xdr:col>6</xdr:col>
      <xdr:colOff>17450</xdr:colOff>
      <xdr:row>12</xdr:row>
      <xdr:rowOff>22860</xdr:rowOff>
    </xdr:from>
    <xdr:ext cx="2398089" cy="601980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6DA4EB2D-2C0D-41B0-BB25-4F2813558BD7}"/>
            </a:ext>
          </a:extLst>
        </xdr:cNvPr>
        <xdr:cNvSpPr/>
      </xdr:nvSpPr>
      <xdr:spPr>
        <a:xfrm>
          <a:off x="5706274" y="3949196"/>
          <a:ext cx="2398089" cy="601980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pt-BR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</a:rPr>
            <a:t>S.O.S.</a:t>
          </a:r>
          <a:r>
            <a:rPr lang="pt-BR" sz="20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</a:rPr>
            <a:t> SUÍNOS</a:t>
          </a:r>
          <a:endParaRPr lang="pt-BR" sz="2000" b="1" cap="none" spc="0">
            <a:ln w="9525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15240</xdr:colOff>
      <xdr:row>14</xdr:row>
      <xdr:rowOff>7620</xdr:rowOff>
    </xdr:from>
    <xdr:ext cx="3482340" cy="632461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5C1834D-BA87-4E49-8231-DA622ADC653D}"/>
            </a:ext>
          </a:extLst>
        </xdr:cNvPr>
        <xdr:cNvSpPr/>
      </xdr:nvSpPr>
      <xdr:spPr>
        <a:xfrm>
          <a:off x="4625340" y="4541520"/>
          <a:ext cx="3482340" cy="632461"/>
        </a:xfrm>
        <a:prstGeom prst="rect">
          <a:avLst/>
        </a:prstGeom>
        <a:solidFill>
          <a:schemeClr val="accent6">
            <a:lumMod val="50000"/>
          </a:schemeClr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pt-BR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ial Black" panose="020B0A04020102020204" pitchFamily="34" charset="0"/>
            </a:rPr>
            <a:t>www.sossuinos.com.br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A233-8FEB-4A64-AFF6-DF8C22482908}">
  <sheetPr>
    <pageSetUpPr fitToPage="1"/>
  </sheetPr>
  <dimension ref="A1:U26"/>
  <sheetViews>
    <sheetView showGridLines="0" zoomScale="90" zoomScaleNormal="90" workbookViewId="0">
      <selection activeCell="I9" sqref="I9"/>
    </sheetView>
  </sheetViews>
  <sheetFormatPr defaultColWidth="9.109375" defaultRowHeight="14.4"/>
  <cols>
    <col min="1" max="1" width="12.33203125" style="39" customWidth="1"/>
    <col min="2" max="2" width="12.6640625" style="39" customWidth="1"/>
    <col min="3" max="3" width="13" style="39" customWidth="1"/>
    <col min="4" max="4" width="14.6640625" style="39" customWidth="1"/>
    <col min="5" max="6" width="12.109375" style="39" hidden="1" customWidth="1"/>
    <col min="7" max="7" width="22.77734375" style="39" customWidth="1"/>
    <col min="8" max="8" width="14.6640625" style="39" customWidth="1"/>
    <col min="9" max="9" width="14" style="39" customWidth="1"/>
    <col min="10" max="10" width="9" style="39" customWidth="1"/>
    <col min="11" max="13" width="8.6640625" style="39" customWidth="1"/>
    <col min="14" max="14" width="7.6640625" style="39" customWidth="1"/>
    <col min="15" max="15" width="9.109375" style="39" customWidth="1"/>
    <col min="16" max="16" width="11.44140625" style="39" customWidth="1"/>
    <col min="17" max="17" width="12" style="39" customWidth="1"/>
    <col min="18" max="20" width="9.109375" style="39"/>
    <col min="21" max="21" width="11.6640625" style="39" bestFit="1" customWidth="1"/>
    <col min="22" max="16384" width="9.109375" style="39"/>
  </cols>
  <sheetData>
    <row r="1" spans="1:21" ht="64.8" customHeight="1">
      <c r="A1" s="103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1" ht="7.5" customHeight="1"/>
    <row r="3" spans="1:21" ht="24.9" customHeight="1">
      <c r="A3" s="107" t="s">
        <v>15</v>
      </c>
      <c r="B3" s="108"/>
      <c r="C3" s="89" t="s">
        <v>16</v>
      </c>
      <c r="D3" s="89"/>
      <c r="E3" s="89"/>
      <c r="F3" s="89"/>
      <c r="G3" s="40" t="s">
        <v>62</v>
      </c>
      <c r="H3" s="41"/>
      <c r="I3" s="105" t="s">
        <v>17</v>
      </c>
      <c r="J3" s="106"/>
      <c r="K3" s="89" t="s">
        <v>31</v>
      </c>
      <c r="L3" s="89"/>
      <c r="M3" s="89"/>
      <c r="N3" s="89" t="s">
        <v>18</v>
      </c>
      <c r="O3" s="89"/>
      <c r="P3" s="89"/>
      <c r="Q3" s="42" t="s">
        <v>19</v>
      </c>
      <c r="R3" s="89" t="s">
        <v>20</v>
      </c>
      <c r="S3" s="89"/>
    </row>
    <row r="4" spans="1:21" ht="24.9" customHeight="1" thickBot="1">
      <c r="A4" s="109">
        <v>1</v>
      </c>
      <c r="B4" s="110"/>
      <c r="C4" s="90" t="s">
        <v>79</v>
      </c>
      <c r="D4" s="90"/>
      <c r="E4" s="90"/>
      <c r="F4" s="90"/>
      <c r="G4" s="60">
        <f>COUNTA(D9:D25)</f>
        <v>1</v>
      </c>
      <c r="H4" s="43"/>
      <c r="I4" s="111">
        <v>42607</v>
      </c>
      <c r="J4" s="112"/>
      <c r="K4" s="34">
        <f ca="1">DATEDIF(I4,F6,"y")</f>
        <v>4</v>
      </c>
      <c r="L4" s="35">
        <f ca="1">DATEDIF(I4,F6,"ym")</f>
        <v>0</v>
      </c>
      <c r="M4" s="36">
        <f ca="1">DATEDIF(I4,F6,"md")</f>
        <v>15</v>
      </c>
      <c r="N4" s="93"/>
      <c r="O4" s="93"/>
      <c r="P4" s="93"/>
      <c r="Q4" s="44"/>
      <c r="R4" s="93"/>
      <c r="S4" s="93"/>
    </row>
    <row r="5" spans="1:21" ht="24.9" customHeight="1" thickBot="1">
      <c r="A5" s="45"/>
      <c r="B5" s="45"/>
      <c r="C5" s="46"/>
      <c r="D5" s="46"/>
      <c r="E5" s="46"/>
      <c r="F5" s="46"/>
      <c r="G5" s="47"/>
      <c r="H5" s="48"/>
      <c r="I5" s="95">
        <f>I4+180</f>
        <v>42787</v>
      </c>
      <c r="J5" s="96"/>
      <c r="K5" s="97" t="s">
        <v>76</v>
      </c>
      <c r="L5" s="98"/>
      <c r="M5" s="99"/>
      <c r="N5" s="46"/>
      <c r="O5" s="46"/>
      <c r="P5" s="46"/>
      <c r="Q5" s="46"/>
      <c r="R5" s="46"/>
      <c r="S5" s="46"/>
    </row>
    <row r="6" spans="1:21">
      <c r="F6" s="49">
        <f ca="1">TODAY()</f>
        <v>44083</v>
      </c>
      <c r="H6" s="50"/>
      <c r="I6" s="50"/>
      <c r="K6" s="51"/>
    </row>
    <row r="7" spans="1:21" ht="30" customHeight="1">
      <c r="A7" s="94" t="s">
        <v>0</v>
      </c>
      <c r="B7" s="94" t="s">
        <v>1</v>
      </c>
      <c r="C7" s="94" t="s">
        <v>2</v>
      </c>
      <c r="D7" s="94" t="s">
        <v>3</v>
      </c>
      <c r="E7" s="52"/>
      <c r="F7" s="52">
        <v>0</v>
      </c>
      <c r="G7" s="53"/>
      <c r="H7" s="91" t="s">
        <v>57</v>
      </c>
      <c r="I7" s="92"/>
      <c r="J7" s="94" t="s">
        <v>4</v>
      </c>
      <c r="K7" s="94"/>
      <c r="L7" s="94"/>
      <c r="M7" s="94"/>
      <c r="N7" s="94" t="s">
        <v>61</v>
      </c>
      <c r="O7" s="94"/>
      <c r="P7" s="91" t="s">
        <v>12</v>
      </c>
      <c r="Q7" s="92"/>
      <c r="R7" s="94" t="s">
        <v>13</v>
      </c>
      <c r="S7" s="94" t="s">
        <v>14</v>
      </c>
      <c r="T7" s="54"/>
    </row>
    <row r="8" spans="1:21" ht="24.9" customHeight="1">
      <c r="A8" s="94"/>
      <c r="B8" s="94"/>
      <c r="C8" s="94"/>
      <c r="D8" s="94"/>
      <c r="E8" s="55">
        <f>SUM(E9:E25)</f>
        <v>1</v>
      </c>
      <c r="F8" s="56"/>
      <c r="G8" s="56" t="s">
        <v>75</v>
      </c>
      <c r="H8" s="56" t="s">
        <v>58</v>
      </c>
      <c r="I8" s="56" t="s">
        <v>59</v>
      </c>
      <c r="J8" s="56" t="s">
        <v>5</v>
      </c>
      <c r="K8" s="56" t="s">
        <v>6</v>
      </c>
      <c r="L8" s="56" t="s">
        <v>7</v>
      </c>
      <c r="M8" s="56" t="s">
        <v>8</v>
      </c>
      <c r="N8" s="56" t="s">
        <v>10</v>
      </c>
      <c r="O8" s="56" t="s">
        <v>11</v>
      </c>
      <c r="P8" s="56" t="s">
        <v>60</v>
      </c>
      <c r="Q8" s="56" t="s">
        <v>30</v>
      </c>
      <c r="R8" s="94"/>
      <c r="S8" s="94"/>
      <c r="T8" s="54"/>
    </row>
    <row r="9" spans="1:21" ht="24.9" customHeight="1">
      <c r="A9" s="30">
        <v>42736</v>
      </c>
      <c r="B9" s="31">
        <v>12</v>
      </c>
      <c r="C9" s="37">
        <f>IF(A9=0,"---",IF(A9&gt;0,A9+114))</f>
        <v>42850</v>
      </c>
      <c r="D9" s="30">
        <v>42851</v>
      </c>
      <c r="E9" s="57">
        <f>IF(B9&gt;0,1,IF(B9&lt;=0,"0"))</f>
        <v>1</v>
      </c>
      <c r="F9" s="58">
        <f>IF(D9=0,"0",IF(D9&gt;0,D9-C9))</f>
        <v>1</v>
      </c>
      <c r="G9" s="37">
        <f>IF(D9=0,"---",IF(D9&gt;0,D9+10))</f>
        <v>42861</v>
      </c>
      <c r="H9" s="37">
        <f t="shared" ref="H9:H25" si="0">IF(A9=0,"---",IF(A9&gt;0,A9))</f>
        <v>42736</v>
      </c>
      <c r="I9" s="37">
        <f t="shared" ref="I9:I25" si="1">IF(A9=0,"---",IF(A9&gt;0,H9+85))</f>
        <v>42821</v>
      </c>
      <c r="J9" s="32">
        <v>12</v>
      </c>
      <c r="K9" s="32">
        <v>1</v>
      </c>
      <c r="L9" s="32">
        <v>1</v>
      </c>
      <c r="M9" s="38">
        <f>J9+K9+L9</f>
        <v>14</v>
      </c>
      <c r="N9" s="33">
        <v>1.4</v>
      </c>
      <c r="O9" s="33">
        <v>6.4</v>
      </c>
      <c r="P9" s="37">
        <f>IF(A9=0,"---",IF(A9&gt;0,C9+F9+30))</f>
        <v>42881</v>
      </c>
      <c r="Q9" s="30">
        <v>42880</v>
      </c>
      <c r="R9" s="32">
        <v>11</v>
      </c>
      <c r="S9" s="32">
        <v>1</v>
      </c>
    </row>
    <row r="10" spans="1:21" ht="24.9" customHeight="1">
      <c r="A10" s="30"/>
      <c r="B10" s="31"/>
      <c r="C10" s="37" t="str">
        <f t="shared" ref="C10:C25" si="2">IF(A10=0,"---",IF(A10&gt;0,A10+114))</f>
        <v>---</v>
      </c>
      <c r="D10" s="30"/>
      <c r="E10" s="57" t="str">
        <f t="shared" ref="E10:E25" si="3">IF(B10&gt;0,1,IF(B10&lt;=0,"0"))</f>
        <v>0</v>
      </c>
      <c r="F10" s="59"/>
      <c r="G10" s="37" t="str">
        <f t="shared" ref="G10:G25" si="4">IF(D10=0,"---",IF(D10&gt;0,D10+10))</f>
        <v>---</v>
      </c>
      <c r="H10" s="37" t="str">
        <f t="shared" si="0"/>
        <v>---</v>
      </c>
      <c r="I10" s="37" t="str">
        <f t="shared" si="1"/>
        <v>---</v>
      </c>
      <c r="J10" s="32"/>
      <c r="K10" s="32"/>
      <c r="L10" s="32"/>
      <c r="M10" s="38">
        <f t="shared" ref="M10:M25" si="5">J10+K10+L10</f>
        <v>0</v>
      </c>
      <c r="N10" s="32"/>
      <c r="O10" s="32"/>
      <c r="P10" s="37" t="str">
        <f t="shared" ref="P10:P25" si="6">IF(A10=0,"---",IF(A10&gt;0,C10+F10+30))</f>
        <v>---</v>
      </c>
      <c r="Q10" s="32"/>
      <c r="R10" s="32"/>
      <c r="S10" s="32"/>
    </row>
    <row r="11" spans="1:21" ht="24.9" customHeight="1">
      <c r="A11" s="32"/>
      <c r="B11" s="31"/>
      <c r="C11" s="37" t="str">
        <f t="shared" si="2"/>
        <v>---</v>
      </c>
      <c r="D11" s="32"/>
      <c r="E11" s="57" t="str">
        <f t="shared" si="3"/>
        <v>0</v>
      </c>
      <c r="F11" s="59"/>
      <c r="G11" s="37" t="str">
        <f t="shared" si="4"/>
        <v>---</v>
      </c>
      <c r="H11" s="37" t="str">
        <f t="shared" si="0"/>
        <v>---</v>
      </c>
      <c r="I11" s="37" t="str">
        <f t="shared" si="1"/>
        <v>---</v>
      </c>
      <c r="J11" s="32"/>
      <c r="K11" s="32"/>
      <c r="L11" s="32"/>
      <c r="M11" s="38">
        <f t="shared" si="5"/>
        <v>0</v>
      </c>
      <c r="N11" s="32"/>
      <c r="O11" s="32"/>
      <c r="P11" s="37" t="str">
        <f t="shared" si="6"/>
        <v>---</v>
      </c>
      <c r="Q11" s="32"/>
      <c r="R11" s="32"/>
      <c r="S11" s="32"/>
    </row>
    <row r="12" spans="1:21" ht="24.9" customHeight="1">
      <c r="A12" s="32"/>
      <c r="B12" s="31"/>
      <c r="C12" s="37" t="str">
        <f t="shared" si="2"/>
        <v>---</v>
      </c>
      <c r="D12" s="32"/>
      <c r="E12" s="57" t="str">
        <f t="shared" si="3"/>
        <v>0</v>
      </c>
      <c r="F12" s="59"/>
      <c r="G12" s="37" t="str">
        <f t="shared" si="4"/>
        <v>---</v>
      </c>
      <c r="H12" s="37" t="str">
        <f t="shared" si="0"/>
        <v>---</v>
      </c>
      <c r="I12" s="37" t="str">
        <f t="shared" si="1"/>
        <v>---</v>
      </c>
      <c r="J12" s="32"/>
      <c r="K12" s="32"/>
      <c r="L12" s="32"/>
      <c r="M12" s="38">
        <f t="shared" si="5"/>
        <v>0</v>
      </c>
      <c r="N12" s="32"/>
      <c r="O12" s="32"/>
      <c r="P12" s="37" t="str">
        <f t="shared" si="6"/>
        <v>---</v>
      </c>
      <c r="Q12" s="32"/>
      <c r="R12" s="32"/>
      <c r="S12" s="32"/>
    </row>
    <row r="13" spans="1:21" ht="24.9" customHeight="1">
      <c r="A13" s="32"/>
      <c r="B13" s="31"/>
      <c r="C13" s="37" t="str">
        <f t="shared" si="2"/>
        <v>---</v>
      </c>
      <c r="D13" s="32"/>
      <c r="E13" s="57" t="str">
        <f t="shared" si="3"/>
        <v>0</v>
      </c>
      <c r="F13" s="59"/>
      <c r="G13" s="37" t="str">
        <f t="shared" si="4"/>
        <v>---</v>
      </c>
      <c r="H13" s="37" t="str">
        <f t="shared" si="0"/>
        <v>---</v>
      </c>
      <c r="I13" s="37" t="str">
        <f t="shared" si="1"/>
        <v>---</v>
      </c>
      <c r="J13" s="32"/>
      <c r="K13" s="32"/>
      <c r="L13" s="32"/>
      <c r="M13" s="38">
        <f t="shared" si="5"/>
        <v>0</v>
      </c>
      <c r="N13" s="32"/>
      <c r="O13" s="32"/>
      <c r="P13" s="37" t="str">
        <f t="shared" si="6"/>
        <v>---</v>
      </c>
      <c r="Q13" s="32"/>
      <c r="R13" s="32"/>
      <c r="S13" s="32"/>
    </row>
    <row r="14" spans="1:21" ht="24.9" customHeight="1">
      <c r="A14" s="32"/>
      <c r="B14" s="31"/>
      <c r="C14" s="37" t="str">
        <f t="shared" si="2"/>
        <v>---</v>
      </c>
      <c r="D14" s="32"/>
      <c r="E14" s="57" t="str">
        <f t="shared" si="3"/>
        <v>0</v>
      </c>
      <c r="F14" s="59"/>
      <c r="G14" s="37" t="str">
        <f t="shared" si="4"/>
        <v>---</v>
      </c>
      <c r="H14" s="37" t="str">
        <f t="shared" si="0"/>
        <v>---</v>
      </c>
      <c r="I14" s="37" t="str">
        <f t="shared" si="1"/>
        <v>---</v>
      </c>
      <c r="J14" s="32"/>
      <c r="K14" s="32"/>
      <c r="L14" s="32"/>
      <c r="M14" s="38">
        <f t="shared" si="5"/>
        <v>0</v>
      </c>
      <c r="N14" s="32"/>
      <c r="O14" s="32"/>
      <c r="P14" s="37" t="str">
        <f t="shared" si="6"/>
        <v>---</v>
      </c>
      <c r="Q14" s="32"/>
      <c r="R14" s="32"/>
      <c r="S14" s="32"/>
      <c r="U14" s="49"/>
    </row>
    <row r="15" spans="1:21" ht="24.9" customHeight="1">
      <c r="A15" s="32"/>
      <c r="B15" s="31"/>
      <c r="C15" s="37" t="str">
        <f t="shared" si="2"/>
        <v>---</v>
      </c>
      <c r="D15" s="32"/>
      <c r="E15" s="57" t="str">
        <f t="shared" si="3"/>
        <v>0</v>
      </c>
      <c r="F15" s="59"/>
      <c r="G15" s="37" t="str">
        <f t="shared" si="4"/>
        <v>---</v>
      </c>
      <c r="H15" s="37" t="str">
        <f t="shared" si="0"/>
        <v>---</v>
      </c>
      <c r="I15" s="37" t="str">
        <f t="shared" si="1"/>
        <v>---</v>
      </c>
      <c r="J15" s="32"/>
      <c r="K15" s="32"/>
      <c r="L15" s="32"/>
      <c r="M15" s="38">
        <f t="shared" si="5"/>
        <v>0</v>
      </c>
      <c r="N15" s="32"/>
      <c r="O15" s="32"/>
      <c r="P15" s="37" t="str">
        <f t="shared" si="6"/>
        <v>---</v>
      </c>
      <c r="Q15" s="32"/>
      <c r="R15" s="32"/>
      <c r="S15" s="32"/>
    </row>
    <row r="16" spans="1:21" ht="24.9" customHeight="1">
      <c r="A16" s="32"/>
      <c r="B16" s="31"/>
      <c r="C16" s="37" t="str">
        <f t="shared" si="2"/>
        <v>---</v>
      </c>
      <c r="D16" s="32"/>
      <c r="E16" s="57" t="str">
        <f t="shared" si="3"/>
        <v>0</v>
      </c>
      <c r="F16" s="59"/>
      <c r="G16" s="37" t="str">
        <f t="shared" si="4"/>
        <v>---</v>
      </c>
      <c r="H16" s="37" t="str">
        <f t="shared" si="0"/>
        <v>---</v>
      </c>
      <c r="I16" s="37" t="str">
        <f t="shared" si="1"/>
        <v>---</v>
      </c>
      <c r="J16" s="32"/>
      <c r="K16" s="32"/>
      <c r="L16" s="32"/>
      <c r="M16" s="38">
        <f t="shared" si="5"/>
        <v>0</v>
      </c>
      <c r="N16" s="32"/>
      <c r="O16" s="32"/>
      <c r="P16" s="37" t="str">
        <f t="shared" si="6"/>
        <v>---</v>
      </c>
      <c r="Q16" s="32"/>
      <c r="R16" s="32"/>
      <c r="S16" s="32"/>
    </row>
    <row r="17" spans="1:19" ht="24.9" customHeight="1">
      <c r="A17" s="32"/>
      <c r="B17" s="31"/>
      <c r="C17" s="37" t="str">
        <f t="shared" si="2"/>
        <v>---</v>
      </c>
      <c r="D17" s="32"/>
      <c r="E17" s="57" t="str">
        <f t="shared" si="3"/>
        <v>0</v>
      </c>
      <c r="F17" s="59"/>
      <c r="G17" s="37" t="str">
        <f t="shared" si="4"/>
        <v>---</v>
      </c>
      <c r="H17" s="37" t="str">
        <f t="shared" si="0"/>
        <v>---</v>
      </c>
      <c r="I17" s="37" t="str">
        <f t="shared" si="1"/>
        <v>---</v>
      </c>
      <c r="J17" s="32"/>
      <c r="K17" s="32"/>
      <c r="L17" s="32"/>
      <c r="M17" s="38">
        <f t="shared" si="5"/>
        <v>0</v>
      </c>
      <c r="N17" s="32"/>
      <c r="O17" s="32"/>
      <c r="P17" s="37" t="str">
        <f t="shared" si="6"/>
        <v>---</v>
      </c>
      <c r="Q17" s="32"/>
      <c r="R17" s="32"/>
      <c r="S17" s="32"/>
    </row>
    <row r="18" spans="1:19" ht="24.9" customHeight="1">
      <c r="A18" s="32"/>
      <c r="B18" s="31"/>
      <c r="C18" s="37" t="str">
        <f t="shared" si="2"/>
        <v>---</v>
      </c>
      <c r="D18" s="32"/>
      <c r="E18" s="57" t="str">
        <f t="shared" si="3"/>
        <v>0</v>
      </c>
      <c r="F18" s="59"/>
      <c r="G18" s="37" t="str">
        <f t="shared" si="4"/>
        <v>---</v>
      </c>
      <c r="H18" s="37" t="str">
        <f t="shared" si="0"/>
        <v>---</v>
      </c>
      <c r="I18" s="37" t="str">
        <f t="shared" si="1"/>
        <v>---</v>
      </c>
      <c r="J18" s="32"/>
      <c r="K18" s="32"/>
      <c r="L18" s="32"/>
      <c r="M18" s="38">
        <f t="shared" si="5"/>
        <v>0</v>
      </c>
      <c r="N18" s="32"/>
      <c r="O18" s="32"/>
      <c r="P18" s="37" t="str">
        <f t="shared" si="6"/>
        <v>---</v>
      </c>
      <c r="Q18" s="32"/>
      <c r="R18" s="32"/>
      <c r="S18" s="32"/>
    </row>
    <row r="19" spans="1:19" ht="24.9" customHeight="1">
      <c r="A19" s="32"/>
      <c r="B19" s="31"/>
      <c r="C19" s="37" t="str">
        <f t="shared" si="2"/>
        <v>---</v>
      </c>
      <c r="D19" s="32"/>
      <c r="E19" s="57" t="str">
        <f t="shared" si="3"/>
        <v>0</v>
      </c>
      <c r="F19" s="59"/>
      <c r="G19" s="37" t="str">
        <f t="shared" si="4"/>
        <v>---</v>
      </c>
      <c r="H19" s="37" t="str">
        <f t="shared" si="0"/>
        <v>---</v>
      </c>
      <c r="I19" s="37" t="str">
        <f t="shared" si="1"/>
        <v>---</v>
      </c>
      <c r="J19" s="32"/>
      <c r="K19" s="32"/>
      <c r="L19" s="32"/>
      <c r="M19" s="38">
        <f t="shared" si="5"/>
        <v>0</v>
      </c>
      <c r="N19" s="32"/>
      <c r="O19" s="32"/>
      <c r="P19" s="37" t="str">
        <f t="shared" si="6"/>
        <v>---</v>
      </c>
      <c r="Q19" s="32"/>
      <c r="R19" s="32"/>
      <c r="S19" s="32"/>
    </row>
    <row r="20" spans="1:19" ht="24.9" customHeight="1">
      <c r="A20" s="32"/>
      <c r="B20" s="31"/>
      <c r="C20" s="37" t="str">
        <f t="shared" si="2"/>
        <v>---</v>
      </c>
      <c r="D20" s="32"/>
      <c r="E20" s="57" t="str">
        <f t="shared" si="3"/>
        <v>0</v>
      </c>
      <c r="F20" s="59"/>
      <c r="G20" s="37" t="str">
        <f t="shared" si="4"/>
        <v>---</v>
      </c>
      <c r="H20" s="37" t="str">
        <f t="shared" si="0"/>
        <v>---</v>
      </c>
      <c r="I20" s="37" t="str">
        <f t="shared" si="1"/>
        <v>---</v>
      </c>
      <c r="J20" s="32"/>
      <c r="K20" s="32"/>
      <c r="L20" s="32"/>
      <c r="M20" s="38">
        <f t="shared" si="5"/>
        <v>0</v>
      </c>
      <c r="N20" s="32"/>
      <c r="O20" s="32"/>
      <c r="P20" s="37" t="str">
        <f t="shared" si="6"/>
        <v>---</v>
      </c>
      <c r="Q20" s="32"/>
      <c r="R20" s="32"/>
      <c r="S20" s="32"/>
    </row>
    <row r="21" spans="1:19" ht="24.9" customHeight="1">
      <c r="A21" s="32"/>
      <c r="B21" s="31"/>
      <c r="C21" s="37" t="str">
        <f t="shared" si="2"/>
        <v>---</v>
      </c>
      <c r="D21" s="32"/>
      <c r="E21" s="57" t="str">
        <f t="shared" si="3"/>
        <v>0</v>
      </c>
      <c r="F21" s="59"/>
      <c r="G21" s="37" t="str">
        <f t="shared" si="4"/>
        <v>---</v>
      </c>
      <c r="H21" s="37" t="str">
        <f t="shared" si="0"/>
        <v>---</v>
      </c>
      <c r="I21" s="37" t="str">
        <f t="shared" si="1"/>
        <v>---</v>
      </c>
      <c r="J21" s="32"/>
      <c r="K21" s="32"/>
      <c r="L21" s="32"/>
      <c r="M21" s="38">
        <f t="shared" si="5"/>
        <v>0</v>
      </c>
      <c r="N21" s="32"/>
      <c r="O21" s="32"/>
      <c r="P21" s="37" t="str">
        <f t="shared" si="6"/>
        <v>---</v>
      </c>
      <c r="Q21" s="32"/>
      <c r="R21" s="32"/>
      <c r="S21" s="32"/>
    </row>
    <row r="22" spans="1:19" ht="24.9" customHeight="1">
      <c r="A22" s="32"/>
      <c r="B22" s="31"/>
      <c r="C22" s="37" t="str">
        <f t="shared" si="2"/>
        <v>---</v>
      </c>
      <c r="D22" s="32"/>
      <c r="E22" s="57" t="str">
        <f t="shared" si="3"/>
        <v>0</v>
      </c>
      <c r="F22" s="59"/>
      <c r="G22" s="37" t="str">
        <f t="shared" si="4"/>
        <v>---</v>
      </c>
      <c r="H22" s="37" t="str">
        <f t="shared" si="0"/>
        <v>---</v>
      </c>
      <c r="I22" s="37" t="str">
        <f t="shared" si="1"/>
        <v>---</v>
      </c>
      <c r="J22" s="32"/>
      <c r="K22" s="32"/>
      <c r="L22" s="32"/>
      <c r="M22" s="38">
        <f t="shared" si="5"/>
        <v>0</v>
      </c>
      <c r="N22" s="32"/>
      <c r="O22" s="32"/>
      <c r="P22" s="37" t="str">
        <f t="shared" si="6"/>
        <v>---</v>
      </c>
      <c r="Q22" s="32"/>
      <c r="R22" s="32"/>
      <c r="S22" s="32"/>
    </row>
    <row r="23" spans="1:19" ht="24.9" customHeight="1">
      <c r="A23" s="32"/>
      <c r="B23" s="31"/>
      <c r="C23" s="37" t="str">
        <f t="shared" si="2"/>
        <v>---</v>
      </c>
      <c r="D23" s="32"/>
      <c r="E23" s="57" t="str">
        <f t="shared" si="3"/>
        <v>0</v>
      </c>
      <c r="F23" s="59"/>
      <c r="G23" s="37" t="str">
        <f t="shared" si="4"/>
        <v>---</v>
      </c>
      <c r="H23" s="37" t="str">
        <f t="shared" si="0"/>
        <v>---</v>
      </c>
      <c r="I23" s="37" t="str">
        <f t="shared" si="1"/>
        <v>---</v>
      </c>
      <c r="J23" s="32"/>
      <c r="K23" s="32"/>
      <c r="L23" s="32"/>
      <c r="M23" s="38">
        <f t="shared" si="5"/>
        <v>0</v>
      </c>
      <c r="N23" s="32"/>
      <c r="O23" s="32"/>
      <c r="P23" s="37" t="str">
        <f t="shared" si="6"/>
        <v>---</v>
      </c>
      <c r="Q23" s="32"/>
      <c r="R23" s="32"/>
      <c r="S23" s="32"/>
    </row>
    <row r="24" spans="1:19" ht="24.9" customHeight="1">
      <c r="A24" s="32"/>
      <c r="B24" s="31"/>
      <c r="C24" s="37" t="str">
        <f t="shared" si="2"/>
        <v>---</v>
      </c>
      <c r="D24" s="32"/>
      <c r="E24" s="57" t="str">
        <f t="shared" si="3"/>
        <v>0</v>
      </c>
      <c r="F24" s="59"/>
      <c r="G24" s="37" t="str">
        <f t="shared" si="4"/>
        <v>---</v>
      </c>
      <c r="H24" s="37" t="str">
        <f t="shared" si="0"/>
        <v>---</v>
      </c>
      <c r="I24" s="37" t="str">
        <f t="shared" si="1"/>
        <v>---</v>
      </c>
      <c r="J24" s="32"/>
      <c r="K24" s="32"/>
      <c r="L24" s="32"/>
      <c r="M24" s="38">
        <f t="shared" si="5"/>
        <v>0</v>
      </c>
      <c r="N24" s="32"/>
      <c r="O24" s="32"/>
      <c r="P24" s="37" t="str">
        <f t="shared" si="6"/>
        <v>---</v>
      </c>
      <c r="Q24" s="32"/>
      <c r="R24" s="32"/>
      <c r="S24" s="32"/>
    </row>
    <row r="25" spans="1:19" ht="24.9" customHeight="1">
      <c r="A25" s="32"/>
      <c r="B25" s="31"/>
      <c r="C25" s="37" t="str">
        <f t="shared" si="2"/>
        <v>---</v>
      </c>
      <c r="D25" s="32"/>
      <c r="E25" s="57" t="str">
        <f t="shared" si="3"/>
        <v>0</v>
      </c>
      <c r="F25" s="59"/>
      <c r="G25" s="37" t="str">
        <f t="shared" si="4"/>
        <v>---</v>
      </c>
      <c r="H25" s="37" t="str">
        <f t="shared" si="0"/>
        <v>---</v>
      </c>
      <c r="I25" s="37" t="str">
        <f t="shared" si="1"/>
        <v>---</v>
      </c>
      <c r="J25" s="32"/>
      <c r="K25" s="32"/>
      <c r="L25" s="32"/>
      <c r="M25" s="38">
        <f t="shared" si="5"/>
        <v>0</v>
      </c>
      <c r="N25" s="32"/>
      <c r="O25" s="32"/>
      <c r="P25" s="37" t="str">
        <f t="shared" si="6"/>
        <v>---</v>
      </c>
      <c r="Q25" s="32"/>
      <c r="R25" s="32"/>
      <c r="S25" s="32"/>
    </row>
    <row r="26" spans="1:19" ht="24.9" customHeight="1">
      <c r="A26" s="100" t="s">
        <v>78</v>
      </c>
      <c r="B26" s="101"/>
      <c r="C26" s="101"/>
      <c r="D26" s="101"/>
      <c r="E26" s="101"/>
      <c r="F26" s="101"/>
      <c r="G26" s="101"/>
      <c r="H26" s="101"/>
      <c r="I26" s="102"/>
      <c r="J26" s="61">
        <f>SUM(J9:J25)</f>
        <v>12</v>
      </c>
      <c r="K26" s="61">
        <f t="shared" ref="K26:S26" si="7">SUM(K9:K25)</f>
        <v>1</v>
      </c>
      <c r="L26" s="61">
        <f t="shared" si="7"/>
        <v>1</v>
      </c>
      <c r="M26" s="61">
        <f t="shared" si="7"/>
        <v>14</v>
      </c>
      <c r="N26" s="62"/>
      <c r="O26" s="63"/>
      <c r="P26" s="63"/>
      <c r="Q26" s="64"/>
      <c r="R26" s="61">
        <f t="shared" si="7"/>
        <v>11</v>
      </c>
      <c r="S26" s="61">
        <f t="shared" si="7"/>
        <v>1</v>
      </c>
    </row>
  </sheetData>
  <sheetProtection algorithmName="SHA-512" hashValue="5141Ouo9ofk4h2zCDBaqMkGasq9EbiVzMXAgguheXP3/lJD860vHoXJL8ugwdBm4EY4FnUt6ZAmrba9DedFFtw==" saltValue="Rzrf4crcqGDe7D52qygJ3w==" spinCount="100000" sheet="1"/>
  <mergeCells count="25">
    <mergeCell ref="A26:I26"/>
    <mergeCell ref="A1:S1"/>
    <mergeCell ref="R7:R8"/>
    <mergeCell ref="S7:S8"/>
    <mergeCell ref="I3:J3"/>
    <mergeCell ref="A3:B3"/>
    <mergeCell ref="A4:B4"/>
    <mergeCell ref="I4:J4"/>
    <mergeCell ref="R4:S4"/>
    <mergeCell ref="R3:S3"/>
    <mergeCell ref="A7:A8"/>
    <mergeCell ref="B7:B8"/>
    <mergeCell ref="C7:C8"/>
    <mergeCell ref="D7:D8"/>
    <mergeCell ref="K3:M3"/>
    <mergeCell ref="P7:Q7"/>
    <mergeCell ref="C3:F3"/>
    <mergeCell ref="C4:F4"/>
    <mergeCell ref="H7:I7"/>
    <mergeCell ref="N3:P3"/>
    <mergeCell ref="N4:P4"/>
    <mergeCell ref="J7:M7"/>
    <mergeCell ref="N7:O7"/>
    <mergeCell ref="I5:J5"/>
    <mergeCell ref="K5:M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674F-7FF9-4718-A5AC-2471A2FBB93E}">
  <dimension ref="A1:M18"/>
  <sheetViews>
    <sheetView showGridLines="0" tabSelected="1" zoomScale="92" zoomScaleNormal="92" workbookViewId="0">
      <selection activeCell="P7" sqref="P7"/>
    </sheetView>
  </sheetViews>
  <sheetFormatPr defaultColWidth="9.109375" defaultRowHeight="14.4"/>
  <cols>
    <col min="1" max="1" width="14.88671875" style="39" customWidth="1"/>
    <col min="2" max="2" width="17.44140625" style="39" customWidth="1"/>
    <col min="3" max="3" width="19.33203125" style="39" customWidth="1"/>
    <col min="4" max="4" width="14" style="39" hidden="1" customWidth="1"/>
    <col min="5" max="5" width="15.5546875" style="39" customWidth="1"/>
    <col min="6" max="6" width="15.6640625" style="39" customWidth="1"/>
    <col min="7" max="7" width="10.44140625" style="39" customWidth="1"/>
    <col min="8" max="8" width="15.77734375" style="39" customWidth="1"/>
    <col min="9" max="9" width="9" style="39" customWidth="1"/>
    <col min="10" max="16" width="9.109375" style="39"/>
    <col min="17" max="17" width="10.5546875" style="39" bestFit="1" customWidth="1"/>
    <col min="18" max="16384" width="9.109375" style="39"/>
  </cols>
  <sheetData>
    <row r="1" spans="1:13" ht="21" customHeight="1">
      <c r="A1" s="113" t="s">
        <v>21</v>
      </c>
      <c r="B1" s="114"/>
      <c r="C1" s="114"/>
      <c r="D1" s="114"/>
      <c r="E1" s="114"/>
      <c r="F1" s="114"/>
      <c r="G1" s="114"/>
      <c r="H1" s="114"/>
      <c r="I1" s="115"/>
    </row>
    <row r="2" spans="1:13" ht="55.8" customHeight="1">
      <c r="A2" s="116"/>
      <c r="B2" s="117"/>
      <c r="C2" s="117"/>
      <c r="D2" s="117"/>
      <c r="E2" s="117"/>
      <c r="F2" s="117"/>
      <c r="G2" s="117"/>
      <c r="H2" s="117"/>
      <c r="I2" s="118"/>
    </row>
    <row r="3" spans="1:13" ht="24.9" customHeight="1">
      <c r="A3" s="130" t="s">
        <v>35</v>
      </c>
      <c r="B3" s="132">
        <v>1</v>
      </c>
      <c r="C3" s="133"/>
      <c r="D3" s="65">
        <f ca="1">TODAY()</f>
        <v>44083</v>
      </c>
      <c r="E3" s="78" t="s">
        <v>92</v>
      </c>
      <c r="F3" s="125"/>
      <c r="G3" s="126"/>
      <c r="H3" s="76" t="s">
        <v>93</v>
      </c>
      <c r="I3" s="79"/>
    </row>
    <row r="4" spans="1:13" ht="24.9" customHeight="1">
      <c r="A4" s="131"/>
      <c r="B4" s="134"/>
      <c r="C4" s="135"/>
      <c r="D4" s="65"/>
      <c r="E4" s="78" t="s">
        <v>81</v>
      </c>
      <c r="F4" s="136"/>
      <c r="G4" s="137"/>
      <c r="H4" s="128" t="s">
        <v>84</v>
      </c>
      <c r="I4" s="129"/>
    </row>
    <row r="5" spans="1:13" ht="24.9" customHeight="1">
      <c r="A5" s="78" t="s">
        <v>36</v>
      </c>
      <c r="B5" s="124"/>
      <c r="C5" s="124"/>
      <c r="D5" s="66"/>
      <c r="E5" s="78" t="s">
        <v>33</v>
      </c>
      <c r="F5" s="124"/>
      <c r="G5" s="126"/>
      <c r="H5" s="76" t="s">
        <v>94</v>
      </c>
      <c r="I5" s="79"/>
    </row>
    <row r="6" spans="1:13" ht="24.9" customHeight="1">
      <c r="A6" s="120" t="s">
        <v>22</v>
      </c>
      <c r="B6" s="120"/>
      <c r="C6" s="121" t="str">
        <f>IF(F3&gt;0,F3+150,"")</f>
        <v/>
      </c>
      <c r="D6" s="122"/>
      <c r="E6" s="123"/>
      <c r="F6" s="123"/>
      <c r="G6" s="123"/>
      <c r="H6" s="76" t="s">
        <v>95</v>
      </c>
      <c r="I6" s="79"/>
    </row>
    <row r="7" spans="1:13" ht="24.9" customHeight="1">
      <c r="A7" s="119" t="s">
        <v>97</v>
      </c>
      <c r="B7" s="119"/>
      <c r="C7" s="67" t="str">
        <f>IF(F3&gt;0,D3-F3,"")</f>
        <v/>
      </c>
      <c r="D7" s="68"/>
      <c r="E7" s="67" t="s">
        <v>80</v>
      </c>
      <c r="H7" s="76" t="s">
        <v>96</v>
      </c>
      <c r="I7" s="84" t="str">
        <f>IF(I3&gt;0,I3+I5+I6,"")</f>
        <v/>
      </c>
    </row>
    <row r="8" spans="1:13" ht="9.75" customHeight="1"/>
    <row r="9" spans="1:13" ht="24.9" customHeight="1">
      <c r="A9" s="69" t="s">
        <v>23</v>
      </c>
      <c r="B9" s="69" t="s">
        <v>29</v>
      </c>
      <c r="C9" s="69" t="s">
        <v>32</v>
      </c>
      <c r="D9" s="69"/>
      <c r="E9" s="69" t="s">
        <v>9</v>
      </c>
      <c r="F9" s="83" t="s">
        <v>90</v>
      </c>
      <c r="G9" s="140" t="s">
        <v>85</v>
      </c>
      <c r="H9" s="141"/>
      <c r="I9" s="141"/>
    </row>
    <row r="10" spans="1:13" ht="24.9" customHeight="1">
      <c r="A10" s="70" t="s">
        <v>24</v>
      </c>
      <c r="B10" s="71" t="str">
        <f>IF(F3&gt;0,F3+21,"")</f>
        <v/>
      </c>
      <c r="C10" s="79"/>
      <c r="D10" s="79"/>
      <c r="E10" s="79"/>
      <c r="F10" s="157" t="str">
        <f>IF(E11&gt;0,((E11-F4))/(B11-F3),"")</f>
        <v/>
      </c>
      <c r="G10" s="142" t="s">
        <v>86</v>
      </c>
      <c r="H10" s="142"/>
      <c r="I10" s="142"/>
    </row>
    <row r="11" spans="1:13" ht="24.9" customHeight="1">
      <c r="A11" s="70" t="s">
        <v>25</v>
      </c>
      <c r="B11" s="71" t="str">
        <f>IF(F3&gt;0,F3+37,"")</f>
        <v/>
      </c>
      <c r="C11" s="79"/>
      <c r="D11" s="79"/>
      <c r="E11" s="79"/>
      <c r="F11" s="157" t="str">
        <f>IF(E12&gt;0,((E12-E11))/(B12-B11),"")</f>
        <v/>
      </c>
      <c r="G11" s="81" t="s">
        <v>87</v>
      </c>
      <c r="H11" s="138" t="str">
        <f>B10</f>
        <v/>
      </c>
      <c r="I11" s="139"/>
      <c r="M11" s="49"/>
    </row>
    <row r="12" spans="1:13" ht="24.9" customHeight="1">
      <c r="A12" s="70" t="s">
        <v>26</v>
      </c>
      <c r="B12" s="71" t="str">
        <f>IF(F3&gt;0,F3+54,"")</f>
        <v/>
      </c>
      <c r="C12" s="79"/>
      <c r="D12" s="79"/>
      <c r="E12" s="79"/>
      <c r="F12" s="157" t="str">
        <f>IF(E13&gt;0,((E13-E12))/(B13-B12),"")</f>
        <v/>
      </c>
      <c r="G12" s="81" t="s">
        <v>88</v>
      </c>
      <c r="H12" s="138" t="str">
        <f>IF(F3&gt;0,F3+51,"")</f>
        <v/>
      </c>
      <c r="I12" s="139"/>
    </row>
    <row r="13" spans="1:13" ht="24.9" customHeight="1">
      <c r="A13" s="70" t="s">
        <v>27</v>
      </c>
      <c r="B13" s="71" t="str">
        <f>IF(F3&gt;0,F3+71,"")</f>
        <v/>
      </c>
      <c r="C13" s="79"/>
      <c r="D13" s="79"/>
      <c r="E13" s="79"/>
      <c r="F13" s="157" t="str">
        <f>IF(E14&gt;0,((E14-E13))/(B14-B13),"")</f>
        <v/>
      </c>
    </row>
    <row r="14" spans="1:13" ht="24.9" customHeight="1">
      <c r="A14" s="70" t="s">
        <v>28</v>
      </c>
      <c r="B14" s="71" t="str">
        <f>IF(F3&gt;0,F3+120,"")</f>
        <v/>
      </c>
      <c r="C14" s="79"/>
      <c r="D14" s="79"/>
      <c r="E14" s="79"/>
      <c r="F14" s="157" t="str">
        <f>IF(B16&gt;0,((E16-E14))/(B16-B14),"")</f>
        <v/>
      </c>
    </row>
    <row r="15" spans="1:13" ht="24.9" customHeight="1">
      <c r="A15" s="72"/>
      <c r="B15" s="46"/>
      <c r="C15" s="73" t="s">
        <v>98</v>
      </c>
      <c r="D15" s="73"/>
      <c r="E15" s="73" t="s">
        <v>99</v>
      </c>
    </row>
    <row r="16" spans="1:13" s="46" customFormat="1" ht="27" customHeight="1">
      <c r="A16" s="77" t="s">
        <v>34</v>
      </c>
      <c r="B16" s="80"/>
      <c r="C16" s="79"/>
      <c r="D16" s="75"/>
      <c r="E16" s="79"/>
    </row>
    <row r="17" spans="1:9" ht="24.9" customHeight="1">
      <c r="A17" s="85"/>
      <c r="B17" s="86"/>
      <c r="C17" s="158" t="s">
        <v>89</v>
      </c>
      <c r="D17" s="159"/>
      <c r="E17" s="160" t="str">
        <f>IF(B16&gt;0,((E16-F4)/I17),"")</f>
        <v/>
      </c>
      <c r="F17" s="82" t="s">
        <v>82</v>
      </c>
      <c r="G17" s="74">
        <f>C16*E16</f>
        <v>0</v>
      </c>
      <c r="H17" s="73" t="s">
        <v>91</v>
      </c>
      <c r="I17" s="73" t="str">
        <f>IF(B16=0,"",B16-F3)</f>
        <v/>
      </c>
    </row>
    <row r="18" spans="1:9" ht="24.6" customHeight="1">
      <c r="A18" s="87"/>
      <c r="B18" s="88"/>
      <c r="C18" s="161"/>
      <c r="D18" s="162"/>
      <c r="E18" s="163"/>
      <c r="F18" s="127" t="s">
        <v>83</v>
      </c>
      <c r="G18" s="127"/>
      <c r="H18" s="127"/>
      <c r="I18" s="127"/>
    </row>
  </sheetData>
  <mergeCells count="18">
    <mergeCell ref="E17:E18"/>
    <mergeCell ref="F18:I18"/>
    <mergeCell ref="H4:I4"/>
    <mergeCell ref="C17:C18"/>
    <mergeCell ref="A3:A4"/>
    <mergeCell ref="B3:C4"/>
    <mergeCell ref="F4:G4"/>
    <mergeCell ref="H11:I11"/>
    <mergeCell ref="H12:I12"/>
    <mergeCell ref="G9:I9"/>
    <mergeCell ref="G10:I10"/>
    <mergeCell ref="A1:I2"/>
    <mergeCell ref="A7:B7"/>
    <mergeCell ref="A6:B6"/>
    <mergeCell ref="C6:G6"/>
    <mergeCell ref="B5:C5"/>
    <mergeCell ref="F3:G3"/>
    <mergeCell ref="F5:G5"/>
  </mergeCells>
  <pageMargins left="0.511811024" right="0.511811024" top="0.78740157499999996" bottom="0.78740157499999996" header="0.31496062000000002" footer="0.31496062000000002"/>
  <pageSetup paperSize="9" scale="94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A957-002D-49F8-9287-0A18A801D163}">
  <dimension ref="A1:M32"/>
  <sheetViews>
    <sheetView showGridLines="0" workbookViewId="0">
      <selection activeCell="G7" sqref="G7"/>
    </sheetView>
  </sheetViews>
  <sheetFormatPr defaultColWidth="9.109375" defaultRowHeight="24.9" customHeight="1"/>
  <cols>
    <col min="1" max="1" width="10.88671875" style="1" customWidth="1"/>
    <col min="2" max="2" width="7.109375" style="1" customWidth="1"/>
    <col min="3" max="3" width="6.44140625" style="1" customWidth="1"/>
    <col min="4" max="4" width="10.109375" style="1" customWidth="1"/>
    <col min="5" max="6" width="6.5546875" style="1" customWidth="1"/>
    <col min="7" max="7" width="10.33203125" style="1" customWidth="1"/>
    <col min="8" max="12" width="4.6640625" style="1" customWidth="1"/>
    <col min="13" max="13" width="17.5546875" style="1" customWidth="1"/>
    <col min="14" max="16384" width="9.109375" style="1"/>
  </cols>
  <sheetData>
    <row r="1" spans="1:13" ht="24.9" customHeight="1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8" customFormat="1" ht="24.9" customHeight="1">
      <c r="A3" s="9" t="s">
        <v>55</v>
      </c>
      <c r="B3" s="145"/>
      <c r="C3" s="146"/>
      <c r="D3" s="9" t="s">
        <v>56</v>
      </c>
      <c r="E3" s="147"/>
      <c r="F3" s="144"/>
      <c r="G3" s="7"/>
      <c r="H3" s="7"/>
      <c r="I3" s="7"/>
      <c r="J3" s="7"/>
      <c r="K3" s="7"/>
      <c r="L3" s="7"/>
      <c r="M3" s="7"/>
    </row>
    <row r="5" spans="1:13" ht="24.9" customHeight="1">
      <c r="A5" s="144" t="s">
        <v>38</v>
      </c>
      <c r="B5" s="144"/>
      <c r="C5" s="144" t="s">
        <v>41</v>
      </c>
      <c r="D5" s="144"/>
      <c r="E5" s="144" t="s">
        <v>44</v>
      </c>
      <c r="F5" s="144"/>
      <c r="G5" s="144" t="s">
        <v>47</v>
      </c>
      <c r="H5" s="144" t="s">
        <v>48</v>
      </c>
      <c r="I5" s="144"/>
      <c r="J5" s="144"/>
      <c r="K5" s="144" t="s">
        <v>50</v>
      </c>
      <c r="L5" s="144"/>
      <c r="M5" s="144" t="s">
        <v>53</v>
      </c>
    </row>
    <row r="6" spans="1:13" ht="24.9" customHeight="1">
      <c r="A6" s="2" t="s">
        <v>39</v>
      </c>
      <c r="B6" s="2" t="s">
        <v>40</v>
      </c>
      <c r="C6" s="2" t="s">
        <v>42</v>
      </c>
      <c r="D6" s="2" t="s">
        <v>43</v>
      </c>
      <c r="E6" s="2" t="s">
        <v>45</v>
      </c>
      <c r="F6" s="2" t="s">
        <v>46</v>
      </c>
      <c r="G6" s="144"/>
      <c r="H6" s="2" t="s">
        <v>5</v>
      </c>
      <c r="I6" s="2" t="s">
        <v>49</v>
      </c>
      <c r="J6" s="2" t="s">
        <v>7</v>
      </c>
      <c r="K6" s="2" t="s">
        <v>51</v>
      </c>
      <c r="L6" s="2" t="s">
        <v>52</v>
      </c>
      <c r="M6" s="144"/>
    </row>
    <row r="7" spans="1:13" ht="24.9" customHeight="1">
      <c r="A7" s="4">
        <v>44114</v>
      </c>
      <c r="B7" s="3">
        <v>10</v>
      </c>
      <c r="C7" s="3">
        <v>1</v>
      </c>
      <c r="D7" s="3" t="s">
        <v>54</v>
      </c>
      <c r="E7" s="5">
        <v>4.8611111111111112E-2</v>
      </c>
      <c r="F7" s="5">
        <v>8.3333333333333329E-2</v>
      </c>
      <c r="G7" s="3"/>
      <c r="H7" s="3"/>
      <c r="I7" s="3"/>
      <c r="J7" s="3"/>
      <c r="K7" s="3"/>
      <c r="L7" s="3"/>
      <c r="M7" s="3"/>
    </row>
    <row r="8" spans="1:13" ht="24.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4.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4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4.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4.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9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4.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4.9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24.9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4.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4.9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4.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4.9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4.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24.9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24.9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24.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24.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4.9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0">
    <mergeCell ref="A1:M1"/>
    <mergeCell ref="A5:B5"/>
    <mergeCell ref="C5:D5"/>
    <mergeCell ref="E5:F5"/>
    <mergeCell ref="K5:L5"/>
    <mergeCell ref="H5:J5"/>
    <mergeCell ref="G5:G6"/>
    <mergeCell ref="M5:M6"/>
    <mergeCell ref="B3:C3"/>
    <mergeCell ref="E3:F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5E52-B252-449B-A8FE-E535B547F900}">
  <dimension ref="A1:G38"/>
  <sheetViews>
    <sheetView workbookViewId="0">
      <selection activeCell="E19" sqref="E19"/>
    </sheetView>
  </sheetViews>
  <sheetFormatPr defaultRowHeight="14.4"/>
  <cols>
    <col min="1" max="1" width="8.88671875" style="11"/>
    <col min="2" max="6" width="14.5546875" style="11" customWidth="1"/>
    <col min="7" max="7" width="10.33203125" style="11" customWidth="1"/>
    <col min="8" max="8" width="12.44140625" style="10" customWidth="1"/>
    <col min="9" max="16384" width="8.88671875" style="10"/>
  </cols>
  <sheetData>
    <row r="1" spans="1:7" ht="18.600000000000001" thickBot="1">
      <c r="A1" s="148" t="s">
        <v>68</v>
      </c>
      <c r="B1" s="149"/>
      <c r="C1" s="149"/>
      <c r="D1" s="149"/>
      <c r="E1" s="149"/>
      <c r="F1" s="149"/>
      <c r="G1" s="150"/>
    </row>
    <row r="2" spans="1:7">
      <c r="A2" s="15"/>
      <c r="B2" s="16"/>
      <c r="C2" s="26" t="s">
        <v>69</v>
      </c>
      <c r="D2" s="27" t="s">
        <v>71</v>
      </c>
      <c r="E2" s="28" t="s">
        <v>70</v>
      </c>
      <c r="F2" s="29">
        <v>2020</v>
      </c>
      <c r="G2" s="17"/>
    </row>
    <row r="3" spans="1:7">
      <c r="A3" s="151" t="s">
        <v>74</v>
      </c>
      <c r="B3" s="152"/>
      <c r="C3" s="152"/>
      <c r="D3" s="152"/>
      <c r="E3" s="152"/>
      <c r="F3" s="152"/>
      <c r="G3" s="153"/>
    </row>
    <row r="4" spans="1:7">
      <c r="A4" s="154"/>
      <c r="B4" s="155"/>
      <c r="C4" s="155"/>
      <c r="D4" s="155"/>
      <c r="E4" s="155"/>
      <c r="F4" s="155"/>
      <c r="G4" s="156"/>
    </row>
    <row r="5" spans="1:7">
      <c r="A5" s="18" t="s">
        <v>39</v>
      </c>
      <c r="B5" s="13" t="s">
        <v>63</v>
      </c>
      <c r="C5" s="13" t="s">
        <v>64</v>
      </c>
      <c r="D5" s="13" t="s">
        <v>65</v>
      </c>
      <c r="E5" s="13" t="s">
        <v>66</v>
      </c>
      <c r="F5" s="13" t="s">
        <v>67</v>
      </c>
      <c r="G5" s="19" t="s">
        <v>72</v>
      </c>
    </row>
    <row r="6" spans="1:7" ht="18" customHeight="1">
      <c r="A6" s="20">
        <v>1</v>
      </c>
      <c r="B6" s="14"/>
      <c r="C6" s="14"/>
      <c r="D6" s="14"/>
      <c r="E6" s="14"/>
      <c r="F6" s="14"/>
      <c r="G6" s="21">
        <f>SUM(B6:F6)</f>
        <v>0</v>
      </c>
    </row>
    <row r="7" spans="1:7" ht="18" customHeight="1">
      <c r="A7" s="20">
        <v>2</v>
      </c>
      <c r="B7" s="14"/>
      <c r="C7" s="14"/>
      <c r="D7" s="14"/>
      <c r="E7" s="14"/>
      <c r="F7" s="14"/>
      <c r="G7" s="21">
        <f t="shared" ref="G7:G36" si="0">SUM(B7:F7)</f>
        <v>0</v>
      </c>
    </row>
    <row r="8" spans="1:7" ht="18" customHeight="1">
      <c r="A8" s="20">
        <v>3</v>
      </c>
      <c r="B8" s="14"/>
      <c r="C8" s="14"/>
      <c r="D8" s="14"/>
      <c r="E8" s="14"/>
      <c r="F8" s="14"/>
      <c r="G8" s="21">
        <f t="shared" si="0"/>
        <v>0</v>
      </c>
    </row>
    <row r="9" spans="1:7" ht="18" customHeight="1">
      <c r="A9" s="20">
        <v>4</v>
      </c>
      <c r="B9" s="14"/>
      <c r="C9" s="14"/>
      <c r="D9" s="14"/>
      <c r="E9" s="14"/>
      <c r="F9" s="14"/>
      <c r="G9" s="21">
        <f t="shared" si="0"/>
        <v>0</v>
      </c>
    </row>
    <row r="10" spans="1:7" ht="18" customHeight="1">
      <c r="A10" s="20">
        <v>5</v>
      </c>
      <c r="B10" s="14"/>
      <c r="C10" s="14"/>
      <c r="D10" s="14"/>
      <c r="E10" s="14"/>
      <c r="F10" s="14"/>
      <c r="G10" s="21">
        <f t="shared" si="0"/>
        <v>0</v>
      </c>
    </row>
    <row r="11" spans="1:7" ht="18" customHeight="1">
      <c r="A11" s="20">
        <v>6</v>
      </c>
      <c r="B11" s="14"/>
      <c r="C11" s="14"/>
      <c r="D11" s="14"/>
      <c r="E11" s="14"/>
      <c r="F11" s="14"/>
      <c r="G11" s="21">
        <f t="shared" si="0"/>
        <v>0</v>
      </c>
    </row>
    <row r="12" spans="1:7" ht="18" customHeight="1">
      <c r="A12" s="20">
        <v>7</v>
      </c>
      <c r="B12" s="14"/>
      <c r="C12" s="14"/>
      <c r="D12" s="14"/>
      <c r="E12" s="14"/>
      <c r="F12" s="14"/>
      <c r="G12" s="21">
        <f t="shared" si="0"/>
        <v>0</v>
      </c>
    </row>
    <row r="13" spans="1:7" ht="18" customHeight="1">
      <c r="A13" s="20">
        <v>8</v>
      </c>
      <c r="B13" s="14"/>
      <c r="C13" s="14"/>
      <c r="D13" s="14"/>
      <c r="E13" s="14"/>
      <c r="F13" s="14"/>
      <c r="G13" s="21">
        <f t="shared" si="0"/>
        <v>0</v>
      </c>
    </row>
    <row r="14" spans="1:7" ht="18" customHeight="1">
      <c r="A14" s="20">
        <v>9</v>
      </c>
      <c r="B14" s="14"/>
      <c r="C14" s="14"/>
      <c r="D14" s="14"/>
      <c r="E14" s="14"/>
      <c r="F14" s="14"/>
      <c r="G14" s="21">
        <f t="shared" si="0"/>
        <v>0</v>
      </c>
    </row>
    <row r="15" spans="1:7" ht="18" customHeight="1">
      <c r="A15" s="20">
        <v>10</v>
      </c>
      <c r="B15" s="14"/>
      <c r="C15" s="14"/>
      <c r="D15" s="14"/>
      <c r="E15" s="14"/>
      <c r="F15" s="14"/>
      <c r="G15" s="21">
        <f t="shared" si="0"/>
        <v>0</v>
      </c>
    </row>
    <row r="16" spans="1:7" ht="18" customHeight="1">
      <c r="A16" s="20">
        <v>11</v>
      </c>
      <c r="B16" s="14"/>
      <c r="C16" s="14"/>
      <c r="D16" s="14"/>
      <c r="E16" s="14"/>
      <c r="F16" s="14"/>
      <c r="G16" s="21">
        <f t="shared" si="0"/>
        <v>0</v>
      </c>
    </row>
    <row r="17" spans="1:7" ht="18" customHeight="1">
      <c r="A17" s="20">
        <v>12</v>
      </c>
      <c r="B17" s="14"/>
      <c r="C17" s="14"/>
      <c r="D17" s="14"/>
      <c r="E17" s="14"/>
      <c r="F17" s="14"/>
      <c r="G17" s="21">
        <f t="shared" si="0"/>
        <v>0</v>
      </c>
    </row>
    <row r="18" spans="1:7" ht="18" customHeight="1">
      <c r="A18" s="20">
        <v>13</v>
      </c>
      <c r="B18" s="14"/>
      <c r="C18" s="14"/>
      <c r="D18" s="14"/>
      <c r="E18" s="14"/>
      <c r="F18" s="14"/>
      <c r="G18" s="21">
        <f t="shared" si="0"/>
        <v>0</v>
      </c>
    </row>
    <row r="19" spans="1:7" ht="18" customHeight="1">
      <c r="A19" s="20">
        <v>14</v>
      </c>
      <c r="B19" s="14"/>
      <c r="C19" s="14"/>
      <c r="D19" s="14"/>
      <c r="E19" s="14"/>
      <c r="F19" s="14"/>
      <c r="G19" s="21">
        <f t="shared" si="0"/>
        <v>0</v>
      </c>
    </row>
    <row r="20" spans="1:7" ht="18" customHeight="1">
      <c r="A20" s="20">
        <v>15</v>
      </c>
      <c r="B20" s="14"/>
      <c r="C20" s="14"/>
      <c r="D20" s="14"/>
      <c r="E20" s="14"/>
      <c r="F20" s="14"/>
      <c r="G20" s="21">
        <f t="shared" si="0"/>
        <v>0</v>
      </c>
    </row>
    <row r="21" spans="1:7" ht="18" customHeight="1">
      <c r="A21" s="20">
        <v>16</v>
      </c>
      <c r="B21" s="14"/>
      <c r="C21" s="14"/>
      <c r="D21" s="14"/>
      <c r="E21" s="14"/>
      <c r="F21" s="14"/>
      <c r="G21" s="21">
        <f t="shared" si="0"/>
        <v>0</v>
      </c>
    </row>
    <row r="22" spans="1:7" ht="18" customHeight="1">
      <c r="A22" s="20">
        <v>17</v>
      </c>
      <c r="B22" s="14"/>
      <c r="C22" s="14"/>
      <c r="D22" s="14"/>
      <c r="E22" s="14"/>
      <c r="F22" s="14"/>
      <c r="G22" s="21">
        <f t="shared" si="0"/>
        <v>0</v>
      </c>
    </row>
    <row r="23" spans="1:7" ht="18" customHeight="1">
      <c r="A23" s="20">
        <v>18</v>
      </c>
      <c r="B23" s="14"/>
      <c r="C23" s="14"/>
      <c r="D23" s="14"/>
      <c r="E23" s="14"/>
      <c r="F23" s="14"/>
      <c r="G23" s="21">
        <f t="shared" si="0"/>
        <v>0</v>
      </c>
    </row>
    <row r="24" spans="1:7" ht="18" customHeight="1">
      <c r="A24" s="20">
        <v>19</v>
      </c>
      <c r="B24" s="14"/>
      <c r="C24" s="14"/>
      <c r="D24" s="14"/>
      <c r="E24" s="14"/>
      <c r="F24" s="14"/>
      <c r="G24" s="21">
        <f t="shared" si="0"/>
        <v>0</v>
      </c>
    </row>
    <row r="25" spans="1:7" ht="18" customHeight="1">
      <c r="A25" s="20">
        <v>20</v>
      </c>
      <c r="B25" s="14"/>
      <c r="C25" s="14"/>
      <c r="D25" s="14"/>
      <c r="E25" s="14"/>
      <c r="F25" s="14"/>
      <c r="G25" s="21">
        <f t="shared" si="0"/>
        <v>0</v>
      </c>
    </row>
    <row r="26" spans="1:7" ht="18" customHeight="1">
      <c r="A26" s="20">
        <v>21</v>
      </c>
      <c r="B26" s="14"/>
      <c r="C26" s="14"/>
      <c r="D26" s="14"/>
      <c r="E26" s="14"/>
      <c r="F26" s="14"/>
      <c r="G26" s="21">
        <f t="shared" si="0"/>
        <v>0</v>
      </c>
    </row>
    <row r="27" spans="1:7" ht="18" customHeight="1">
      <c r="A27" s="20">
        <v>22</v>
      </c>
      <c r="B27" s="14"/>
      <c r="C27" s="14"/>
      <c r="D27" s="14"/>
      <c r="E27" s="14"/>
      <c r="F27" s="14"/>
      <c r="G27" s="21">
        <f t="shared" si="0"/>
        <v>0</v>
      </c>
    </row>
    <row r="28" spans="1:7" ht="18" customHeight="1">
      <c r="A28" s="20">
        <v>23</v>
      </c>
      <c r="B28" s="14"/>
      <c r="C28" s="14"/>
      <c r="D28" s="14"/>
      <c r="E28" s="14"/>
      <c r="F28" s="14"/>
      <c r="G28" s="21">
        <f t="shared" si="0"/>
        <v>0</v>
      </c>
    </row>
    <row r="29" spans="1:7" ht="18" customHeight="1">
      <c r="A29" s="20">
        <v>24</v>
      </c>
      <c r="B29" s="14"/>
      <c r="C29" s="14"/>
      <c r="D29" s="14"/>
      <c r="E29" s="14"/>
      <c r="F29" s="14"/>
      <c r="G29" s="21">
        <f t="shared" si="0"/>
        <v>0</v>
      </c>
    </row>
    <row r="30" spans="1:7" ht="18" customHeight="1">
      <c r="A30" s="20">
        <v>25</v>
      </c>
      <c r="B30" s="14"/>
      <c r="C30" s="14"/>
      <c r="D30" s="14"/>
      <c r="E30" s="14"/>
      <c r="F30" s="14"/>
      <c r="G30" s="21">
        <f t="shared" si="0"/>
        <v>0</v>
      </c>
    </row>
    <row r="31" spans="1:7" ht="18" customHeight="1">
      <c r="A31" s="20">
        <v>26</v>
      </c>
      <c r="B31" s="14"/>
      <c r="C31" s="14"/>
      <c r="D31" s="14"/>
      <c r="E31" s="14"/>
      <c r="F31" s="14"/>
      <c r="G31" s="21">
        <f t="shared" si="0"/>
        <v>0</v>
      </c>
    </row>
    <row r="32" spans="1:7" ht="18" customHeight="1">
      <c r="A32" s="20">
        <v>27</v>
      </c>
      <c r="B32" s="14"/>
      <c r="C32" s="14"/>
      <c r="D32" s="14"/>
      <c r="E32" s="14"/>
      <c r="F32" s="14"/>
      <c r="G32" s="21">
        <f t="shared" si="0"/>
        <v>0</v>
      </c>
    </row>
    <row r="33" spans="1:7" ht="18" customHeight="1">
      <c r="A33" s="20">
        <v>28</v>
      </c>
      <c r="B33" s="14"/>
      <c r="C33" s="14"/>
      <c r="D33" s="14"/>
      <c r="E33" s="14"/>
      <c r="F33" s="14"/>
      <c r="G33" s="21">
        <f t="shared" si="0"/>
        <v>0</v>
      </c>
    </row>
    <row r="34" spans="1:7" ht="18" customHeight="1">
      <c r="A34" s="20">
        <v>29</v>
      </c>
      <c r="B34" s="14"/>
      <c r="C34" s="14"/>
      <c r="D34" s="14"/>
      <c r="E34" s="14"/>
      <c r="F34" s="14"/>
      <c r="G34" s="21">
        <f t="shared" si="0"/>
        <v>0</v>
      </c>
    </row>
    <row r="35" spans="1:7" ht="18" customHeight="1">
      <c r="A35" s="20">
        <v>30</v>
      </c>
      <c r="B35" s="14"/>
      <c r="C35" s="14"/>
      <c r="D35" s="14"/>
      <c r="E35" s="14"/>
      <c r="F35" s="14"/>
      <c r="G35" s="21">
        <f t="shared" si="0"/>
        <v>0</v>
      </c>
    </row>
    <row r="36" spans="1:7" ht="18" customHeight="1">
      <c r="A36" s="20">
        <v>31</v>
      </c>
      <c r="B36" s="14"/>
      <c r="C36" s="14"/>
      <c r="D36" s="14"/>
      <c r="E36" s="14"/>
      <c r="F36" s="14"/>
      <c r="G36" s="21">
        <f t="shared" si="0"/>
        <v>0</v>
      </c>
    </row>
    <row r="37" spans="1:7" ht="18" customHeight="1">
      <c r="A37" s="18" t="s">
        <v>72</v>
      </c>
      <c r="B37" s="12">
        <f t="shared" ref="B37:G37" si="1">SUM(B6:B36)</f>
        <v>0</v>
      </c>
      <c r="C37" s="12">
        <f t="shared" si="1"/>
        <v>0</v>
      </c>
      <c r="D37" s="12">
        <f t="shared" si="1"/>
        <v>0</v>
      </c>
      <c r="E37" s="12">
        <f t="shared" si="1"/>
        <v>0</v>
      </c>
      <c r="F37" s="12">
        <f t="shared" si="1"/>
        <v>0</v>
      </c>
      <c r="G37" s="22">
        <f t="shared" si="1"/>
        <v>0</v>
      </c>
    </row>
    <row r="38" spans="1:7" ht="18" customHeight="1" thickBot="1">
      <c r="A38" s="23" t="s">
        <v>73</v>
      </c>
      <c r="B38" s="24" t="e">
        <f>B37/$G37</f>
        <v>#DIV/0!</v>
      </c>
      <c r="C38" s="24" t="e">
        <f>C37/$G37</f>
        <v>#DIV/0!</v>
      </c>
      <c r="D38" s="24" t="e">
        <f>D37/$G37</f>
        <v>#DIV/0!</v>
      </c>
      <c r="E38" s="24" t="e">
        <f>E37/$G37</f>
        <v>#DIV/0!</v>
      </c>
      <c r="F38" s="24" t="e">
        <f>F37/$G37</f>
        <v>#DIV/0!</v>
      </c>
      <c r="G38" s="25" t="e">
        <f>SUM(B38:F38)*100</f>
        <v>#DIV/0!</v>
      </c>
    </row>
  </sheetData>
  <mergeCells count="2">
    <mergeCell ref="A1:G1"/>
    <mergeCell ref="A3:G4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Matriz 01</vt:lpstr>
      <vt:lpstr>Ficha de Lote</vt:lpstr>
      <vt:lpstr>Controle de Partos</vt:lpstr>
      <vt:lpstr>Uso dos Reprodutores</vt:lpstr>
      <vt:lpstr>'Ficha de Lote'!Area_de_impressao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EDUARDO ATZINGEN</cp:lastModifiedBy>
  <cp:lastPrinted>2020-09-08T20:01:16Z</cp:lastPrinted>
  <dcterms:created xsi:type="dcterms:W3CDTF">2020-06-27T03:36:15Z</dcterms:created>
  <dcterms:modified xsi:type="dcterms:W3CDTF">2020-09-09T15:39:33Z</dcterms:modified>
</cp:coreProperties>
</file>